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55" windowHeight="5895" activeTab="0"/>
  </bookViews>
  <sheets>
    <sheet name="collèges" sheetId="1" r:id="rId1"/>
    <sheet name="segp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<sst xmlns="http://schemas.openxmlformats.org/spreadsheetml/2006/main" count="368" uniqueCount="219">
  <si>
    <t>IA 92</t>
  </si>
  <si>
    <t>D2D</t>
  </si>
  <si>
    <t>DOTATION DES COLLEGES DES HAUTS-DE-SEINE - ANNEE SCOLAIRE 2006-2007</t>
  </si>
  <si>
    <t>Dotation en fonction du PCS</t>
  </si>
  <si>
    <t>Dotation en fonction de la taille</t>
  </si>
  <si>
    <t>COMMUNES</t>
  </si>
  <si>
    <t>COLLEGES</t>
  </si>
  <si>
    <t>CLAS</t>
  </si>
  <si>
    <t xml:space="preserve">DHG </t>
  </si>
  <si>
    <t>option decouverte prof en 3°</t>
  </si>
  <si>
    <t>DHG TOTALE</t>
  </si>
  <si>
    <t>Effectif</t>
  </si>
  <si>
    <t>PCS C+D</t>
  </si>
  <si>
    <t>dont pcs D</t>
  </si>
  <si>
    <t>Min</t>
  </si>
  <si>
    <t>Max</t>
  </si>
  <si>
    <t>dot comp effet PCS et/ou taille</t>
  </si>
  <si>
    <t>DHG</t>
  </si>
  <si>
    <t>H/E</t>
  </si>
  <si>
    <t>H/E initial RS 05</t>
  </si>
  <si>
    <t>Ecart de H/E</t>
  </si>
  <si>
    <t xml:space="preserve">Maintien H/E initial RS05 min </t>
  </si>
  <si>
    <t>DHG  RS 06</t>
  </si>
  <si>
    <t>H/E  RS06</t>
  </si>
  <si>
    <t>1/2h en moins en 5° et en 4°</t>
  </si>
  <si>
    <t>DHG DEF RS 06</t>
  </si>
  <si>
    <t>H/E DEF RS 06</t>
  </si>
  <si>
    <t>ANTONY</t>
  </si>
  <si>
    <t>Anne-Frank *</t>
  </si>
  <si>
    <t>Z</t>
  </si>
  <si>
    <t>Descartes</t>
  </si>
  <si>
    <t>F. Furet</t>
  </si>
  <si>
    <t>H.G. Adam</t>
  </si>
  <si>
    <t>La Fontaine</t>
  </si>
  <si>
    <t>ASNIERES</t>
  </si>
  <si>
    <t>André-Malraux*</t>
  </si>
  <si>
    <t>Auguste Renoir</t>
  </si>
  <si>
    <t>François Truffaut</t>
  </si>
  <si>
    <t>Voltaire</t>
  </si>
  <si>
    <t>BAGNEUX</t>
  </si>
  <si>
    <t>Henri-Barbusse</t>
  </si>
  <si>
    <t>Joliot-Curie</t>
  </si>
  <si>
    <t>R</t>
  </si>
  <si>
    <t>Romain-Rolland *</t>
  </si>
  <si>
    <t>Z+S</t>
  </si>
  <si>
    <t>BOIS-COLOMBES</t>
  </si>
  <si>
    <t>Albert-Camus</t>
  </si>
  <si>
    <t>BOULOGNE</t>
  </si>
  <si>
    <t>Bartholdi</t>
  </si>
  <si>
    <t>du Vieux-Pont</t>
  </si>
  <si>
    <t>Jean-Renoir *</t>
  </si>
  <si>
    <t>Landowski *</t>
  </si>
  <si>
    <t>BOURG-la-REINE</t>
  </si>
  <si>
    <t>Evariste-Galois *</t>
  </si>
  <si>
    <t>CHATENAY</t>
  </si>
  <si>
    <t>Léonard-de-Vinci</t>
  </si>
  <si>
    <t>Masaryk</t>
  </si>
  <si>
    <t>P.-Brossolette</t>
  </si>
  <si>
    <t>CHATILLON</t>
  </si>
  <si>
    <t>George-Sand</t>
  </si>
  <si>
    <t>Paul-Eluard *</t>
  </si>
  <si>
    <t>CHAVILLE</t>
  </si>
  <si>
    <t>Jean-Moulin</t>
  </si>
  <si>
    <t>CLAMART</t>
  </si>
  <si>
    <t>Alain-Fournier</t>
  </si>
  <si>
    <t>Les Petits Ponts</t>
  </si>
  <si>
    <t>Maison Blanche</t>
  </si>
  <si>
    <t>CLICHY</t>
  </si>
  <si>
    <t>Jean-Jaurès</t>
  </si>
  <si>
    <t>Jean-Macé *</t>
  </si>
  <si>
    <t>NCC</t>
  </si>
  <si>
    <t>COLOMBES</t>
  </si>
  <si>
    <t>Gay-Lussac</t>
  </si>
  <si>
    <t>Henri-Dunant *</t>
  </si>
  <si>
    <t>J.B. Clément</t>
  </si>
  <si>
    <t>Lakanal</t>
  </si>
  <si>
    <t>Moulin-Joly</t>
  </si>
  <si>
    <t>COURBEVOIE</t>
  </si>
  <si>
    <t>Alfred de Vigny</t>
  </si>
  <si>
    <t>G. Pompidou *</t>
  </si>
  <si>
    <t>Les Bruyères</t>
  </si>
  <si>
    <t>Georges Seurat</t>
  </si>
  <si>
    <t>Les Renardières</t>
  </si>
  <si>
    <t>V</t>
  </si>
  <si>
    <t>FONTENAY</t>
  </si>
  <si>
    <t>Les Ormeaux</t>
  </si>
  <si>
    <t>GARCHES</t>
  </si>
  <si>
    <t>Henri-Bergson</t>
  </si>
  <si>
    <t>GENNEVILLIERS</t>
  </si>
  <si>
    <t>Edouard-Vaillant *</t>
  </si>
  <si>
    <t>Guy-Moquet</t>
  </si>
  <si>
    <t>Pasteur *</t>
  </si>
  <si>
    <t>ISSY-LES-MX</t>
  </si>
  <si>
    <t>Henri-Matisse</t>
  </si>
  <si>
    <t>La Paix</t>
  </si>
  <si>
    <t>Victor-Hugo</t>
  </si>
  <si>
    <t>LA GARENNE</t>
  </si>
  <si>
    <t>Les Vallées</t>
  </si>
  <si>
    <t>LE PLESSIS</t>
  </si>
  <si>
    <t>Cl. N. Ledoux</t>
  </si>
  <si>
    <t>LEVALLOIS</t>
  </si>
  <si>
    <t>Danton *</t>
  </si>
  <si>
    <t>MALAKOFF</t>
  </si>
  <si>
    <t>Henri-Wallon</t>
  </si>
  <si>
    <t>Paul-Bert</t>
  </si>
  <si>
    <t>MEUDON</t>
  </si>
  <si>
    <t>Bel Air</t>
  </si>
  <si>
    <t>J. M. Guyot</t>
  </si>
  <si>
    <t>Jean-Moulin *</t>
  </si>
  <si>
    <t>Rabelais</t>
  </si>
  <si>
    <t>Saint-Exupéry</t>
  </si>
  <si>
    <t>MONTROUGE</t>
  </si>
  <si>
    <t>Haut-Mesnil</t>
  </si>
  <si>
    <t>Maurice-Genevoix</t>
  </si>
  <si>
    <t>Robert-Doisneau *</t>
  </si>
  <si>
    <t>NANTERRE</t>
  </si>
  <si>
    <t>André-Doucet *</t>
  </si>
  <si>
    <t>Jean-Perrin *</t>
  </si>
  <si>
    <t>Les Chenevreux</t>
  </si>
  <si>
    <t>Paul-Eluard</t>
  </si>
  <si>
    <t>NEUILLY</t>
  </si>
  <si>
    <t>André-Maurois</t>
  </si>
  <si>
    <t>La Folie St James</t>
  </si>
  <si>
    <t>Pasteur</t>
  </si>
  <si>
    <t>PUTEAUX</t>
  </si>
  <si>
    <t>Les Bouvets</t>
  </si>
  <si>
    <t>Maréchal Leclerc</t>
  </si>
  <si>
    <t>RUEIL</t>
  </si>
  <si>
    <t>Henri-Dunant</t>
  </si>
  <si>
    <t>Jules-Verne *</t>
  </si>
  <si>
    <t>Les Bons Raisins</t>
  </si>
  <si>
    <t>Les Martinets</t>
  </si>
  <si>
    <t>Malmaison</t>
  </si>
  <si>
    <t>Marcel-Pagnol</t>
  </si>
  <si>
    <t>SAINT-CLOUD</t>
  </si>
  <si>
    <t>E. Verhaeren</t>
  </si>
  <si>
    <t>Gounod</t>
  </si>
  <si>
    <t>SCEAUX</t>
  </si>
  <si>
    <t>Marie-Curie</t>
  </si>
  <si>
    <t>SEVRES</t>
  </si>
  <si>
    <t>d'Etat</t>
  </si>
  <si>
    <t>SURESNES</t>
  </si>
  <si>
    <t>Emile-Zola</t>
  </si>
  <si>
    <t>Henri-Sellier *</t>
  </si>
  <si>
    <t>Jean-Macé</t>
  </si>
  <si>
    <t>VANVES</t>
  </si>
  <si>
    <t>Michelet</t>
  </si>
  <si>
    <t>VAUCRESSON</t>
  </si>
  <si>
    <t>Yves du Manoir</t>
  </si>
  <si>
    <t>VILLE D' AVRAY</t>
  </si>
  <si>
    <t>La Font. du Roy</t>
  </si>
  <si>
    <t>VILLENEUVE</t>
  </si>
  <si>
    <t>Edouard-Manet</t>
  </si>
  <si>
    <t>Pompidou *</t>
  </si>
  <si>
    <t>TOTAL DEPARTEMENT</t>
  </si>
  <si>
    <t>*: dont 10 heures intégration élèves de SEGPA</t>
  </si>
  <si>
    <t>NB: Forfait  pour J.M. Guyot à Meudon.</t>
  </si>
  <si>
    <t>INSPECTION ACADEMIQUE</t>
  </si>
  <si>
    <t>DES HAUTS DE SEINE</t>
  </si>
  <si>
    <t xml:space="preserve"> DOTATION SEGPA RS06</t>
  </si>
  <si>
    <t>SEGPA</t>
  </si>
  <si>
    <t xml:space="preserve"> DHG RS06</t>
  </si>
  <si>
    <t>structures financées</t>
  </si>
  <si>
    <t>champs professionnels</t>
  </si>
  <si>
    <t>Effectifs prévus</t>
  </si>
  <si>
    <t>3°</t>
  </si>
  <si>
    <t>FQ1</t>
  </si>
  <si>
    <t>FQ2</t>
  </si>
  <si>
    <t>A. FRANK</t>
  </si>
  <si>
    <t xml:space="preserve">1 structure générale (6+5+4+3) </t>
  </si>
  <si>
    <t>B+HAS</t>
  </si>
  <si>
    <t>A. MALRAUX</t>
  </si>
  <si>
    <t>R. ROLLAND</t>
  </si>
  <si>
    <t>1 structure générale (6+5+4+3) +FQ1 (1 atelier) + FQ2 (1 atelier)</t>
  </si>
  <si>
    <t>H+HAS</t>
  </si>
  <si>
    <t>H</t>
  </si>
  <si>
    <t>P. LANDOWSKI</t>
  </si>
  <si>
    <t xml:space="preserve">1 structure générale (6+5+4+3)   </t>
  </si>
  <si>
    <t>J. RENOIR</t>
  </si>
  <si>
    <t>HAS+HAS</t>
  </si>
  <si>
    <t>BOURG-LA-REINE</t>
  </si>
  <si>
    <t>E. GALOIS</t>
  </si>
  <si>
    <t xml:space="preserve">1 structure générale (6+5+4+3)  </t>
  </si>
  <si>
    <t>P. ELUARD</t>
  </si>
  <si>
    <t>J. MACE</t>
  </si>
  <si>
    <t xml:space="preserve">COLOMBES </t>
  </si>
  <si>
    <t>H. DUNANT</t>
  </si>
  <si>
    <t>B+PAX</t>
  </si>
  <si>
    <t>G. POMPIDOU</t>
  </si>
  <si>
    <t>1 structure (6+5+4/3) + une 6°+ une 5°</t>
  </si>
  <si>
    <t>PAX</t>
  </si>
  <si>
    <t>L. PASTEUR</t>
  </si>
  <si>
    <t>E. VAILLANT</t>
  </si>
  <si>
    <t>HAS+PIB</t>
  </si>
  <si>
    <t>DANTON</t>
  </si>
  <si>
    <t xml:space="preserve">1 structure 4+3 </t>
  </si>
  <si>
    <t>J. MOULIN</t>
  </si>
  <si>
    <t>R. DOISNEAU</t>
  </si>
  <si>
    <t xml:space="preserve">1 structure générale (6+5+4+3) + une 4° + une 3° </t>
  </si>
  <si>
    <t>A. DOUCET</t>
  </si>
  <si>
    <t>1 structure générale (6+5+4+3) + FQ1 + FQ2</t>
  </si>
  <si>
    <t>ATMFC</t>
  </si>
  <si>
    <t>J. PERRIN</t>
  </si>
  <si>
    <t>J. VERNE</t>
  </si>
  <si>
    <t>1 structure générale (6+5+4+3)</t>
  </si>
  <si>
    <t xml:space="preserve">SURESNES </t>
  </si>
  <si>
    <t>H. SELLIER</t>
  </si>
  <si>
    <t>TOTAL</t>
  </si>
  <si>
    <t>CRITERES DE REPARTITION</t>
  </si>
  <si>
    <t>Classe de 6ème</t>
  </si>
  <si>
    <t>25 heures</t>
  </si>
  <si>
    <t>Classe de 5ème</t>
  </si>
  <si>
    <t>26 heures</t>
  </si>
  <si>
    <t>Classe de 4ème</t>
  </si>
  <si>
    <t>36 heures</t>
  </si>
  <si>
    <t>Classe de 3ème</t>
  </si>
  <si>
    <t>42 heures</t>
  </si>
  <si>
    <t>Formation qualif.</t>
  </si>
  <si>
    <t>à la DHG s'ajoute  les HCS et 10 heures sur le collège support (220 heures)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</si>
</sst>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1" fontId="8" fillId="0" borderId="8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5" fontId="8" fillId="0" borderId="1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 vertical="center"/>
    </xf>
    <xf numFmtId="165" fontId="12" fillId="3" borderId="4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164" fontId="0" fillId="3" borderId="0" xfId="0" applyNumberFormat="1" applyFill="1" applyAlignment="1">
      <alignment/>
    </xf>
    <xf numFmtId="164" fontId="3" fillId="3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4" fontId="1" fillId="0" borderId="1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4"/>
  <sheetViews>
    <sheetView tabSelected="1" workbookViewId="0" topLeftCell="A1">
      <selection activeCell="S2" sqref="S2"/>
    </sheetView>
  </sheetViews>
  <sheetFormatPr defaultColWidth="11.421875" defaultRowHeight="12.75"/>
  <cols>
    <col min="1" max="1" width="12.28125" style="0" customWidth="1"/>
    <col min="3" max="3" width="2.7109375" style="0" customWidth="1"/>
    <col min="4" max="6" width="6.421875" style="0" customWidth="1"/>
    <col min="7" max="7" width="5.7109375" style="0" customWidth="1"/>
    <col min="8" max="8" width="0.85546875" style="0" customWidth="1"/>
    <col min="9" max="9" width="4.7109375" style="0" customWidth="1"/>
    <col min="10" max="10" width="4.57421875" style="0" customWidth="1"/>
    <col min="11" max="13" width="5.7109375" style="0" customWidth="1"/>
    <col min="14" max="14" width="5.57421875" style="0" customWidth="1"/>
    <col min="15" max="15" width="5.7109375" style="0" customWidth="1"/>
    <col min="16" max="16" width="6.421875" style="0" customWidth="1"/>
    <col min="17" max="17" width="5.7109375" style="0" customWidth="1"/>
    <col min="18" max="18" width="0.85546875" style="0" customWidth="1"/>
    <col min="19" max="20" width="5.7109375" style="0" customWidth="1"/>
    <col min="21" max="21" width="4.7109375" style="0" customWidth="1"/>
    <col min="22" max="22" width="0.85546875" style="0" customWidth="1"/>
    <col min="23" max="23" width="5.140625" style="0" customWidth="1"/>
    <col min="24" max="24" width="4.7109375" style="0" customWidth="1"/>
    <col min="25" max="25" width="0.85546875" style="0" customWidth="1"/>
    <col min="26" max="26" width="4.7109375" style="0" customWidth="1"/>
    <col min="27" max="27" width="0.85546875" style="0" customWidth="1"/>
    <col min="28" max="29" width="5.28125" style="0" customWidth="1"/>
  </cols>
  <sheetData>
    <row r="1" spans="1:29" ht="13.5" thickBot="1">
      <c r="A1" t="s">
        <v>0</v>
      </c>
      <c r="D1" s="1"/>
      <c r="E1" s="1"/>
      <c r="F1" s="1"/>
      <c r="G1" s="1"/>
      <c r="H1" s="1"/>
      <c r="I1" s="2"/>
      <c r="J1" s="2"/>
      <c r="K1" s="2"/>
      <c r="L1" s="3"/>
      <c r="M1" s="4"/>
      <c r="N1" s="4"/>
      <c r="S1" s="85">
        <v>38744</v>
      </c>
      <c r="T1" s="86"/>
      <c r="U1" s="86"/>
      <c r="V1" s="86"/>
      <c r="W1" s="86"/>
      <c r="X1" s="86"/>
      <c r="Y1" s="86"/>
      <c r="Z1" s="86"/>
      <c r="AA1" s="86"/>
      <c r="AB1" s="86"/>
      <c r="AC1" s="87"/>
    </row>
    <row r="2" ht="12.75">
      <c r="A2" t="s">
        <v>1</v>
      </c>
    </row>
    <row r="4" spans="1:18" ht="12.75">
      <c r="A4" s="88" t="s">
        <v>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1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ht="33" customHeight="1" thickBot="1">
      <c r="A6" s="7"/>
      <c r="B6" s="7"/>
      <c r="C6" s="8"/>
      <c r="D6" s="9"/>
      <c r="E6" s="10"/>
      <c r="F6" s="10"/>
      <c r="G6" s="10"/>
      <c r="H6" s="11"/>
      <c r="I6" s="9"/>
      <c r="J6" s="10"/>
      <c r="K6" s="89" t="s">
        <v>3</v>
      </c>
      <c r="L6" s="90"/>
      <c r="M6" s="89" t="s">
        <v>4</v>
      </c>
      <c r="N6" s="91"/>
    </row>
    <row r="7" spans="1:29" ht="71.25" customHeight="1" thickBot="1">
      <c r="A7" s="12" t="s">
        <v>5</v>
      </c>
      <c r="B7" s="12" t="s">
        <v>6</v>
      </c>
      <c r="C7" s="13" t="s">
        <v>7</v>
      </c>
      <c r="D7" s="14" t="s">
        <v>8</v>
      </c>
      <c r="E7" s="15" t="s">
        <v>9</v>
      </c>
      <c r="F7" s="16" t="s">
        <v>10</v>
      </c>
      <c r="G7" s="15" t="s">
        <v>11</v>
      </c>
      <c r="H7" s="17"/>
      <c r="I7" s="18" t="s">
        <v>12</v>
      </c>
      <c r="J7" s="19" t="s">
        <v>13</v>
      </c>
      <c r="K7" s="12" t="s">
        <v>14</v>
      </c>
      <c r="L7" s="12" t="s">
        <v>15</v>
      </c>
      <c r="M7" s="12" t="s">
        <v>14</v>
      </c>
      <c r="N7" s="12" t="s">
        <v>15</v>
      </c>
      <c r="O7" s="14" t="s">
        <v>16</v>
      </c>
      <c r="P7" s="14" t="s">
        <v>17</v>
      </c>
      <c r="Q7" s="15" t="s">
        <v>18</v>
      </c>
      <c r="R7" s="20"/>
      <c r="S7" s="14" t="s">
        <v>19</v>
      </c>
      <c r="T7" s="14" t="s">
        <v>20</v>
      </c>
      <c r="U7" s="14" t="s">
        <v>21</v>
      </c>
      <c r="W7" s="14" t="s">
        <v>22</v>
      </c>
      <c r="X7" s="14" t="s">
        <v>23</v>
      </c>
      <c r="Z7" s="21" t="s">
        <v>24</v>
      </c>
      <c r="AA7" s="22"/>
      <c r="AB7" s="23" t="s">
        <v>25</v>
      </c>
      <c r="AC7" s="24" t="s">
        <v>26</v>
      </c>
    </row>
    <row r="8" spans="1:29" ht="12.75">
      <c r="A8" s="25" t="s">
        <v>27</v>
      </c>
      <c r="B8" s="26" t="s">
        <v>28</v>
      </c>
      <c r="C8" s="27" t="s">
        <v>29</v>
      </c>
      <c r="D8" s="28">
        <v>459</v>
      </c>
      <c r="E8" s="28">
        <v>3</v>
      </c>
      <c r="F8" s="29">
        <f>D8+E8</f>
        <v>462</v>
      </c>
      <c r="G8" s="30">
        <v>314</v>
      </c>
      <c r="H8" s="31"/>
      <c r="I8" s="32">
        <v>75.2</v>
      </c>
      <c r="J8" s="33">
        <v>45.4</v>
      </c>
      <c r="K8" s="34">
        <f aca="true" t="shared" si="0" ref="K8:K63">(I8+189.24)*G8/213.51</f>
        <v>388.90056671818655</v>
      </c>
      <c r="L8" s="34">
        <f aca="true" t="shared" si="1" ref="L8:L63">(I8+231.22)*G8/213.51</f>
        <v>450.6387522832655</v>
      </c>
      <c r="M8" s="34">
        <f aca="true" t="shared" si="2" ref="M8:M63">(3377.11-G8)*G8/2477.78</f>
        <v>388.1767307832011</v>
      </c>
      <c r="N8" s="34">
        <f aca="true" t="shared" si="3" ref="N8:N63">(3885.61-G8)*G8/2477.78</f>
        <v>452.61707657661293</v>
      </c>
      <c r="O8" s="35"/>
      <c r="P8" s="36">
        <f>F8+O8</f>
        <v>462</v>
      </c>
      <c r="Q8" s="37">
        <f aca="true" t="shared" si="4" ref="Q8:Q71">P8/G8</f>
        <v>1.4713375796178343</v>
      </c>
      <c r="R8" s="38"/>
      <c r="S8" s="39">
        <v>1.4037940379403795</v>
      </c>
      <c r="T8" s="39">
        <f>Q8-S8</f>
        <v>0.0675435416774548</v>
      </c>
      <c r="U8" s="35"/>
      <c r="V8" s="40"/>
      <c r="W8" s="35">
        <f aca="true" t="shared" si="5" ref="W8:W71">P8+U8</f>
        <v>462</v>
      </c>
      <c r="X8" s="39">
        <f aca="true" t="shared" si="6" ref="X8:X71">W8/G8</f>
        <v>1.4713375796178343</v>
      </c>
      <c r="Z8" s="41">
        <v>3</v>
      </c>
      <c r="AA8" s="42"/>
      <c r="AB8" s="43">
        <f>W8-Z8</f>
        <v>459</v>
      </c>
      <c r="AC8" s="44">
        <f>AB8/G8</f>
        <v>1.4617834394904459</v>
      </c>
    </row>
    <row r="9" spans="1:29" ht="12.75">
      <c r="A9" s="25" t="s">
        <v>27</v>
      </c>
      <c r="B9" s="26" t="s">
        <v>30</v>
      </c>
      <c r="C9" s="27"/>
      <c r="D9" s="28">
        <v>857</v>
      </c>
      <c r="E9" s="28">
        <v>3</v>
      </c>
      <c r="F9" s="29">
        <f aca="true" t="shared" si="7" ref="F9:F72">D9+E9</f>
        <v>860</v>
      </c>
      <c r="G9" s="30">
        <v>770</v>
      </c>
      <c r="H9" s="31"/>
      <c r="I9" s="32">
        <v>43.3</v>
      </c>
      <c r="J9" s="33">
        <v>17.8</v>
      </c>
      <c r="K9" s="34">
        <f t="shared" si="0"/>
        <v>838.6295723853685</v>
      </c>
      <c r="L9" s="34">
        <f t="shared" si="1"/>
        <v>990.0257599175683</v>
      </c>
      <c r="M9" s="34">
        <f t="shared" si="2"/>
        <v>810.1908563310706</v>
      </c>
      <c r="N9" s="34">
        <f t="shared" si="3"/>
        <v>968.213360346762</v>
      </c>
      <c r="O9" s="35"/>
      <c r="P9" s="36">
        <f aca="true" t="shared" si="8" ref="P9:P72">F9+O9</f>
        <v>860</v>
      </c>
      <c r="Q9" s="37">
        <f t="shared" si="4"/>
        <v>1.1168831168831168</v>
      </c>
      <c r="R9" s="38"/>
      <c r="S9" s="39">
        <v>1.151826544021025</v>
      </c>
      <c r="T9" s="39">
        <f aca="true" t="shared" si="9" ref="T9:T72">Q9-S9</f>
        <v>-0.0349434271379081</v>
      </c>
      <c r="U9" s="35">
        <f>(S9*G9)-(Q9*G9)</f>
        <v>26.90643889618923</v>
      </c>
      <c r="V9" s="40"/>
      <c r="W9" s="35">
        <f t="shared" si="5"/>
        <v>886.9064388961892</v>
      </c>
      <c r="X9" s="39">
        <f t="shared" si="6"/>
        <v>1.151826544021025</v>
      </c>
      <c r="Z9" s="41">
        <v>6.5</v>
      </c>
      <c r="AA9" s="42"/>
      <c r="AB9" s="45">
        <v>880.5</v>
      </c>
      <c r="AC9" s="44">
        <f aca="true" t="shared" si="10" ref="AC9:AC72">AB9/G9</f>
        <v>1.1435064935064936</v>
      </c>
    </row>
    <row r="10" spans="1:29" ht="12.75">
      <c r="A10" s="25" t="s">
        <v>27</v>
      </c>
      <c r="B10" s="26" t="s">
        <v>31</v>
      </c>
      <c r="C10" s="27"/>
      <c r="D10" s="28">
        <v>661</v>
      </c>
      <c r="E10" s="28">
        <v>3</v>
      </c>
      <c r="F10" s="29">
        <f t="shared" si="7"/>
        <v>664</v>
      </c>
      <c r="G10" s="30">
        <v>585</v>
      </c>
      <c r="H10" s="31"/>
      <c r="I10" s="32">
        <v>26.4</v>
      </c>
      <c r="J10" s="33">
        <v>9.7</v>
      </c>
      <c r="K10" s="34">
        <f t="shared" si="0"/>
        <v>590.8360264156246</v>
      </c>
      <c r="L10" s="34">
        <f t="shared" si="1"/>
        <v>705.8578052550233</v>
      </c>
      <c r="M10" s="34">
        <f t="shared" si="2"/>
        <v>659.2128235759429</v>
      </c>
      <c r="N10" s="34">
        <f t="shared" si="3"/>
        <v>779.2688818216307</v>
      </c>
      <c r="O10" s="35"/>
      <c r="P10" s="36">
        <f t="shared" si="8"/>
        <v>664</v>
      </c>
      <c r="Q10" s="37">
        <f t="shared" si="4"/>
        <v>1.135042735042735</v>
      </c>
      <c r="R10" s="38"/>
      <c r="S10" s="39">
        <v>1.1495495495495496</v>
      </c>
      <c r="T10" s="39">
        <f t="shared" si="9"/>
        <v>-0.01450681450681457</v>
      </c>
      <c r="U10" s="35">
        <f>(S10*G10)-(Q10*G10)</f>
        <v>8.486486486486456</v>
      </c>
      <c r="V10" s="40"/>
      <c r="W10" s="35">
        <f t="shared" si="5"/>
        <v>672.4864864864865</v>
      </c>
      <c r="X10" s="39">
        <f t="shared" si="6"/>
        <v>1.1495495495495496</v>
      </c>
      <c r="Z10" s="41">
        <v>5.5</v>
      </c>
      <c r="AA10" s="42"/>
      <c r="AB10" s="45">
        <v>666.5</v>
      </c>
      <c r="AC10" s="44">
        <f t="shared" si="10"/>
        <v>1.1393162393162393</v>
      </c>
    </row>
    <row r="11" spans="1:29" ht="12.75">
      <c r="A11" s="25" t="s">
        <v>27</v>
      </c>
      <c r="B11" s="26" t="s">
        <v>32</v>
      </c>
      <c r="C11" s="27"/>
      <c r="D11" s="28">
        <v>315</v>
      </c>
      <c r="E11" s="28">
        <v>3</v>
      </c>
      <c r="F11" s="29">
        <f t="shared" si="7"/>
        <v>318</v>
      </c>
      <c r="G11" s="30">
        <v>266</v>
      </c>
      <c r="H11" s="31"/>
      <c r="I11" s="32">
        <v>56.5</v>
      </c>
      <c r="J11" s="33">
        <v>29.2</v>
      </c>
      <c r="K11" s="34">
        <f t="shared" si="0"/>
        <v>306.1535291087069</v>
      </c>
      <c r="L11" s="34">
        <f t="shared" si="1"/>
        <v>358.45403025619413</v>
      </c>
      <c r="M11" s="34">
        <f t="shared" si="2"/>
        <v>333.990612564473</v>
      </c>
      <c r="N11" s="34">
        <f t="shared" si="3"/>
        <v>388.5802048608028</v>
      </c>
      <c r="O11" s="35">
        <v>16</v>
      </c>
      <c r="P11" s="36">
        <f t="shared" si="8"/>
        <v>334</v>
      </c>
      <c r="Q11" s="37">
        <f t="shared" si="4"/>
        <v>1.255639097744361</v>
      </c>
      <c r="R11" s="38"/>
      <c r="S11" s="39">
        <v>1.2688210075026796</v>
      </c>
      <c r="T11" s="39">
        <f t="shared" si="9"/>
        <v>-0.013181909758318566</v>
      </c>
      <c r="U11" s="35">
        <f>(S11*G11)-(Q11*G11)</f>
        <v>3.506387995712771</v>
      </c>
      <c r="V11" s="40"/>
      <c r="W11" s="35">
        <f t="shared" si="5"/>
        <v>337.50638799571277</v>
      </c>
      <c r="X11" s="39">
        <f t="shared" si="6"/>
        <v>1.2688210075026796</v>
      </c>
      <c r="Z11" s="41">
        <v>2.5</v>
      </c>
      <c r="AA11" s="42"/>
      <c r="AB11" s="45">
        <v>335.5</v>
      </c>
      <c r="AC11" s="44">
        <f t="shared" si="10"/>
        <v>1.2612781954887218</v>
      </c>
    </row>
    <row r="12" spans="1:29" ht="12.75">
      <c r="A12" s="25" t="s">
        <v>27</v>
      </c>
      <c r="B12" s="26" t="s">
        <v>33</v>
      </c>
      <c r="C12" s="27"/>
      <c r="D12" s="28">
        <v>523</v>
      </c>
      <c r="E12" s="28">
        <v>3</v>
      </c>
      <c r="F12" s="29">
        <f t="shared" si="7"/>
        <v>526</v>
      </c>
      <c r="G12" s="30">
        <v>460</v>
      </c>
      <c r="H12" s="31"/>
      <c r="I12" s="32">
        <v>27.5</v>
      </c>
      <c r="J12" s="33">
        <v>11</v>
      </c>
      <c r="K12" s="34">
        <f t="shared" si="0"/>
        <v>466.95892464053213</v>
      </c>
      <c r="L12" s="34">
        <f t="shared" si="1"/>
        <v>557.4034003091191</v>
      </c>
      <c r="M12" s="34">
        <f t="shared" si="2"/>
        <v>541.5616398550316</v>
      </c>
      <c r="N12" s="34">
        <f t="shared" si="3"/>
        <v>635.964694202068</v>
      </c>
      <c r="O12" s="35">
        <v>16</v>
      </c>
      <c r="P12" s="36">
        <f t="shared" si="8"/>
        <v>542</v>
      </c>
      <c r="Q12" s="37">
        <f t="shared" si="4"/>
        <v>1.1782608695652175</v>
      </c>
      <c r="R12" s="38"/>
      <c r="S12" s="39">
        <v>1.1806167400881058</v>
      </c>
      <c r="T12" s="39">
        <f t="shared" si="9"/>
        <v>-0.002355870522888326</v>
      </c>
      <c r="U12" s="35">
        <f>(S12*G12)-(Q12*G12)</f>
        <v>1.0837004405286734</v>
      </c>
      <c r="V12" s="40"/>
      <c r="W12" s="35">
        <f t="shared" si="5"/>
        <v>543.0837004405287</v>
      </c>
      <c r="X12" s="39">
        <f t="shared" si="6"/>
        <v>1.1806167400881058</v>
      </c>
      <c r="Z12" s="41">
        <v>4</v>
      </c>
      <c r="AA12" s="42"/>
      <c r="AB12" s="43">
        <f aca="true" t="shared" si="11" ref="AB12:AB72">W12-Z12</f>
        <v>539.0837004405287</v>
      </c>
      <c r="AC12" s="44">
        <f t="shared" si="10"/>
        <v>1.1719210879141928</v>
      </c>
    </row>
    <row r="13" spans="1:29" ht="12.75">
      <c r="A13" s="25" t="s">
        <v>34</v>
      </c>
      <c r="B13" s="26" t="s">
        <v>35</v>
      </c>
      <c r="C13" s="27" t="s">
        <v>29</v>
      </c>
      <c r="D13" s="28">
        <v>998</v>
      </c>
      <c r="E13" s="28">
        <v>3</v>
      </c>
      <c r="F13" s="29">
        <f t="shared" si="7"/>
        <v>1001</v>
      </c>
      <c r="G13" s="30">
        <v>771</v>
      </c>
      <c r="H13" s="31"/>
      <c r="I13" s="32">
        <v>83.7</v>
      </c>
      <c r="J13" s="33">
        <v>64.7</v>
      </c>
      <c r="K13" s="34">
        <f t="shared" si="0"/>
        <v>985.6060137698469</v>
      </c>
      <c r="L13" s="34">
        <f t="shared" si="1"/>
        <v>1137.1988197274134</v>
      </c>
      <c r="M13" s="34">
        <f t="shared" si="2"/>
        <v>810.9318866081734</v>
      </c>
      <c r="N13" s="34">
        <f t="shared" si="3"/>
        <v>969.159614655054</v>
      </c>
      <c r="O13" s="35"/>
      <c r="P13" s="36">
        <f t="shared" si="8"/>
        <v>1001</v>
      </c>
      <c r="Q13" s="37">
        <f t="shared" si="4"/>
        <v>1.298313878080415</v>
      </c>
      <c r="R13" s="38"/>
      <c r="S13" s="39">
        <v>1.2866323907455013</v>
      </c>
      <c r="T13" s="39">
        <f t="shared" si="9"/>
        <v>0.01168148733491381</v>
      </c>
      <c r="U13" s="35"/>
      <c r="V13" s="40"/>
      <c r="W13" s="35">
        <f t="shared" si="5"/>
        <v>1001</v>
      </c>
      <c r="X13" s="39">
        <f t="shared" si="6"/>
        <v>1.298313878080415</v>
      </c>
      <c r="Z13" s="41">
        <v>7.5</v>
      </c>
      <c r="AA13" s="42"/>
      <c r="AB13" s="45">
        <v>994.5</v>
      </c>
      <c r="AC13" s="44">
        <f t="shared" si="10"/>
        <v>1.2898832684824904</v>
      </c>
    </row>
    <row r="14" spans="1:29" ht="12.75">
      <c r="A14" s="25" t="s">
        <v>34</v>
      </c>
      <c r="B14" s="26" t="s">
        <v>36</v>
      </c>
      <c r="C14" s="27"/>
      <c r="D14" s="28">
        <v>985</v>
      </c>
      <c r="E14" s="28">
        <v>3</v>
      </c>
      <c r="F14" s="29">
        <f t="shared" si="7"/>
        <v>988</v>
      </c>
      <c r="G14" s="30">
        <v>762</v>
      </c>
      <c r="H14" s="31"/>
      <c r="I14" s="32">
        <v>77.7</v>
      </c>
      <c r="J14" s="33">
        <v>49.5</v>
      </c>
      <c r="K14" s="34">
        <f t="shared" si="0"/>
        <v>952.6873682731489</v>
      </c>
      <c r="L14" s="34">
        <f t="shared" si="1"/>
        <v>1102.510608402417</v>
      </c>
      <c r="M14" s="34">
        <f t="shared" si="2"/>
        <v>804.2335558443446</v>
      </c>
      <c r="N14" s="34">
        <f t="shared" si="3"/>
        <v>960.6142676105223</v>
      </c>
      <c r="O14" s="35"/>
      <c r="P14" s="36">
        <f t="shared" si="8"/>
        <v>988</v>
      </c>
      <c r="Q14" s="37">
        <f t="shared" si="4"/>
        <v>1.2965879265091864</v>
      </c>
      <c r="R14" s="38"/>
      <c r="S14" s="39">
        <v>1.2477302204928664</v>
      </c>
      <c r="T14" s="39">
        <f t="shared" si="9"/>
        <v>0.04885770601632</v>
      </c>
      <c r="U14" s="35"/>
      <c r="V14" s="40"/>
      <c r="W14" s="35">
        <f t="shared" si="5"/>
        <v>988</v>
      </c>
      <c r="X14" s="39">
        <f t="shared" si="6"/>
        <v>1.2965879265091864</v>
      </c>
      <c r="Z14" s="41">
        <v>7.5</v>
      </c>
      <c r="AA14" s="42"/>
      <c r="AB14" s="45">
        <f t="shared" si="11"/>
        <v>980.5</v>
      </c>
      <c r="AC14" s="44">
        <f t="shared" si="10"/>
        <v>1.286745406824147</v>
      </c>
    </row>
    <row r="15" spans="1:29" ht="12.75">
      <c r="A15" s="25" t="s">
        <v>34</v>
      </c>
      <c r="B15" s="26" t="s">
        <v>37</v>
      </c>
      <c r="C15" s="27"/>
      <c r="D15" s="28">
        <v>876</v>
      </c>
      <c r="E15" s="28">
        <v>3</v>
      </c>
      <c r="F15" s="29">
        <f t="shared" si="7"/>
        <v>879</v>
      </c>
      <c r="G15" s="30">
        <v>784</v>
      </c>
      <c r="H15" s="31"/>
      <c r="I15" s="32">
        <v>31.6</v>
      </c>
      <c r="J15" s="33">
        <v>16.1</v>
      </c>
      <c r="K15" s="34">
        <f t="shared" si="0"/>
        <v>810.9154606341624</v>
      </c>
      <c r="L15" s="34">
        <f t="shared" si="1"/>
        <v>965.0643061214932</v>
      </c>
      <c r="M15" s="34">
        <f t="shared" si="2"/>
        <v>820.4918273615897</v>
      </c>
      <c r="N15" s="34">
        <f t="shared" si="3"/>
        <v>981.3874678139302</v>
      </c>
      <c r="O15" s="35"/>
      <c r="P15" s="36">
        <f t="shared" si="8"/>
        <v>879</v>
      </c>
      <c r="Q15" s="37">
        <f t="shared" si="4"/>
        <v>1.121173469387755</v>
      </c>
      <c r="R15" s="38"/>
      <c r="S15" s="39">
        <v>1.1444444444444444</v>
      </c>
      <c r="T15" s="39">
        <f t="shared" si="9"/>
        <v>-0.02327097505668929</v>
      </c>
      <c r="U15" s="35">
        <f>(S15*G15)-(Q15*G15)</f>
        <v>18.24444444444441</v>
      </c>
      <c r="V15" s="40"/>
      <c r="W15" s="35">
        <f t="shared" si="5"/>
        <v>897.2444444444444</v>
      </c>
      <c r="X15" s="39">
        <f t="shared" si="6"/>
        <v>1.1444444444444444</v>
      </c>
      <c r="Z15" s="41">
        <v>7.5</v>
      </c>
      <c r="AA15" s="42"/>
      <c r="AB15" s="45">
        <v>889.5</v>
      </c>
      <c r="AC15" s="44">
        <f t="shared" si="10"/>
        <v>1.1345663265306123</v>
      </c>
    </row>
    <row r="16" spans="1:29" ht="12.75">
      <c r="A16" s="25" t="s">
        <v>34</v>
      </c>
      <c r="B16" s="26" t="s">
        <v>38</v>
      </c>
      <c r="C16" s="27"/>
      <c r="D16" s="28">
        <v>550</v>
      </c>
      <c r="E16" s="28">
        <v>3</v>
      </c>
      <c r="F16" s="29">
        <f t="shared" si="7"/>
        <v>553</v>
      </c>
      <c r="G16" s="30">
        <v>483</v>
      </c>
      <c r="H16" s="31"/>
      <c r="I16" s="32">
        <v>65.4</v>
      </c>
      <c r="J16" s="33">
        <v>34.9</v>
      </c>
      <c r="K16" s="34">
        <f t="shared" si="0"/>
        <v>576.0438386960799</v>
      </c>
      <c r="L16" s="34">
        <f t="shared" si="1"/>
        <v>671.0105381480961</v>
      </c>
      <c r="M16" s="34">
        <f t="shared" si="2"/>
        <v>564.1562729540153</v>
      </c>
      <c r="N16" s="34">
        <f t="shared" si="3"/>
        <v>663.2794800184035</v>
      </c>
      <c r="O16" s="35">
        <v>23</v>
      </c>
      <c r="P16" s="36">
        <f t="shared" si="8"/>
        <v>576</v>
      </c>
      <c r="Q16" s="37">
        <f t="shared" si="4"/>
        <v>1.1925465838509317</v>
      </c>
      <c r="R16" s="38"/>
      <c r="S16" s="39">
        <v>1.1862745098039216</v>
      </c>
      <c r="T16" s="39">
        <f t="shared" si="9"/>
        <v>0.006272074047010134</v>
      </c>
      <c r="U16" s="35"/>
      <c r="V16" s="40"/>
      <c r="W16" s="35">
        <f t="shared" si="5"/>
        <v>576</v>
      </c>
      <c r="X16" s="39">
        <f t="shared" si="6"/>
        <v>1.1925465838509317</v>
      </c>
      <c r="Z16" s="41">
        <v>4.5</v>
      </c>
      <c r="AA16" s="42"/>
      <c r="AB16" s="45">
        <f t="shared" si="11"/>
        <v>571.5</v>
      </c>
      <c r="AC16" s="44">
        <f t="shared" si="10"/>
        <v>1.1832298136645962</v>
      </c>
    </row>
    <row r="17" spans="1:29" ht="12.75">
      <c r="A17" s="25" t="s">
        <v>39</v>
      </c>
      <c r="B17" s="26" t="s">
        <v>40</v>
      </c>
      <c r="C17" s="27" t="s">
        <v>29</v>
      </c>
      <c r="D17" s="28">
        <v>505</v>
      </c>
      <c r="E17" s="28">
        <v>3</v>
      </c>
      <c r="F17" s="29">
        <f t="shared" si="7"/>
        <v>508</v>
      </c>
      <c r="G17" s="30">
        <v>372</v>
      </c>
      <c r="H17" s="31"/>
      <c r="I17" s="32">
        <v>86.2</v>
      </c>
      <c r="J17" s="33">
        <v>64.3</v>
      </c>
      <c r="K17" s="34">
        <f t="shared" si="0"/>
        <v>479.90108191653786</v>
      </c>
      <c r="L17" s="34">
        <f t="shared" si="1"/>
        <v>553.0431361528734</v>
      </c>
      <c r="M17" s="34">
        <f t="shared" si="2"/>
        <v>451.17037025078906</v>
      </c>
      <c r="N17" s="34">
        <f t="shared" si="3"/>
        <v>527.513709853175</v>
      </c>
      <c r="O17" s="35"/>
      <c r="P17" s="36">
        <f t="shared" si="8"/>
        <v>508</v>
      </c>
      <c r="Q17" s="37">
        <f t="shared" si="4"/>
        <v>1.3655913978494623</v>
      </c>
      <c r="R17" s="38"/>
      <c r="S17" s="39">
        <v>1.3686046511627907</v>
      </c>
      <c r="T17" s="39">
        <f t="shared" si="9"/>
        <v>-0.003013253313328468</v>
      </c>
      <c r="U17" s="35">
        <f aca="true" t="shared" si="12" ref="U17:U23">(S17*G17)-(Q17*G17)</f>
        <v>1.120930232558237</v>
      </c>
      <c r="V17" s="40"/>
      <c r="W17" s="35">
        <f t="shared" si="5"/>
        <v>509.12093023255824</v>
      </c>
      <c r="X17" s="39">
        <f t="shared" si="6"/>
        <v>1.368604651162791</v>
      </c>
      <c r="Z17" s="41">
        <v>4</v>
      </c>
      <c r="AA17" s="42"/>
      <c r="AB17" s="43">
        <f t="shared" si="11"/>
        <v>505.12093023255824</v>
      </c>
      <c r="AC17" s="44">
        <f t="shared" si="10"/>
        <v>1.357851962990748</v>
      </c>
    </row>
    <row r="18" spans="1:29" ht="12.75">
      <c r="A18" s="25" t="s">
        <v>39</v>
      </c>
      <c r="B18" s="26" t="s">
        <v>41</v>
      </c>
      <c r="C18" s="27" t="s">
        <v>42</v>
      </c>
      <c r="D18" s="28">
        <v>483</v>
      </c>
      <c r="E18" s="28">
        <v>3</v>
      </c>
      <c r="F18" s="29">
        <f t="shared" si="7"/>
        <v>486</v>
      </c>
      <c r="G18" s="30">
        <v>368</v>
      </c>
      <c r="H18" s="31"/>
      <c r="I18" s="32">
        <v>77.3</v>
      </c>
      <c r="J18" s="33">
        <v>34.4</v>
      </c>
      <c r="K18" s="34">
        <f t="shared" si="0"/>
        <v>459.401058498431</v>
      </c>
      <c r="L18" s="34">
        <f t="shared" si="1"/>
        <v>531.7566390333005</v>
      </c>
      <c r="M18" s="34">
        <f t="shared" si="2"/>
        <v>446.9131561316985</v>
      </c>
      <c r="N18" s="34">
        <f t="shared" si="3"/>
        <v>522.4355996093277</v>
      </c>
      <c r="O18" s="35"/>
      <c r="P18" s="36">
        <f t="shared" si="8"/>
        <v>486</v>
      </c>
      <c r="Q18" s="37">
        <f t="shared" si="4"/>
        <v>1.3206521739130435</v>
      </c>
      <c r="R18" s="38"/>
      <c r="S18" s="39">
        <v>1.2960869565217392</v>
      </c>
      <c r="T18" s="39">
        <f t="shared" si="9"/>
        <v>0.02456521739130424</v>
      </c>
      <c r="U18" s="35"/>
      <c r="V18" s="40"/>
      <c r="W18" s="35">
        <f t="shared" si="5"/>
        <v>486</v>
      </c>
      <c r="X18" s="39">
        <f t="shared" si="6"/>
        <v>1.3206521739130435</v>
      </c>
      <c r="Z18" s="41">
        <v>3</v>
      </c>
      <c r="AA18" s="42"/>
      <c r="AB18" s="43">
        <f t="shared" si="11"/>
        <v>483</v>
      </c>
      <c r="AC18" s="44">
        <f t="shared" si="10"/>
        <v>1.3125</v>
      </c>
    </row>
    <row r="19" spans="1:29" ht="12.75">
      <c r="A19" s="25" t="s">
        <v>39</v>
      </c>
      <c r="B19" s="26" t="s">
        <v>43</v>
      </c>
      <c r="C19" s="27" t="s">
        <v>44</v>
      </c>
      <c r="D19" s="28">
        <v>469</v>
      </c>
      <c r="E19" s="28">
        <v>3</v>
      </c>
      <c r="F19" s="29">
        <f t="shared" si="7"/>
        <v>472</v>
      </c>
      <c r="G19" s="30">
        <v>334</v>
      </c>
      <c r="H19" s="31"/>
      <c r="I19" s="32">
        <v>80.7</v>
      </c>
      <c r="J19" s="33">
        <v>30.9</v>
      </c>
      <c r="K19" s="34">
        <f t="shared" si="0"/>
        <v>422.2751159196291</v>
      </c>
      <c r="L19" s="34">
        <f t="shared" si="1"/>
        <v>487.94566999203784</v>
      </c>
      <c r="M19" s="34">
        <f t="shared" si="2"/>
        <v>410.20540160950526</v>
      </c>
      <c r="N19" s="34">
        <f t="shared" si="3"/>
        <v>478.7502280267013</v>
      </c>
      <c r="O19" s="35"/>
      <c r="P19" s="36">
        <f t="shared" si="8"/>
        <v>472</v>
      </c>
      <c r="Q19" s="37">
        <f t="shared" si="4"/>
        <v>1.4131736526946108</v>
      </c>
      <c r="R19" s="38"/>
      <c r="S19" s="39">
        <v>1.426583850931677</v>
      </c>
      <c r="T19" s="39">
        <f t="shared" si="9"/>
        <v>-0.01341019823706624</v>
      </c>
      <c r="U19" s="35">
        <f t="shared" si="12"/>
        <v>4.479006211180149</v>
      </c>
      <c r="V19" s="40"/>
      <c r="W19" s="35">
        <f t="shared" si="5"/>
        <v>476.47900621118015</v>
      </c>
      <c r="X19" s="39">
        <f t="shared" si="6"/>
        <v>1.426583850931677</v>
      </c>
      <c r="Z19" s="41">
        <v>3.5</v>
      </c>
      <c r="AA19" s="42"/>
      <c r="AB19" s="45">
        <v>472.5</v>
      </c>
      <c r="AC19" s="44">
        <f t="shared" si="10"/>
        <v>1.4146706586826348</v>
      </c>
    </row>
    <row r="20" spans="1:29" ht="12.75">
      <c r="A20" s="25" t="s">
        <v>45</v>
      </c>
      <c r="B20" s="26" t="s">
        <v>46</v>
      </c>
      <c r="C20" s="27"/>
      <c r="D20" s="28">
        <v>1155</v>
      </c>
      <c r="E20" s="28">
        <v>3</v>
      </c>
      <c r="F20" s="29">
        <f t="shared" si="7"/>
        <v>1158</v>
      </c>
      <c r="G20" s="30">
        <v>1058</v>
      </c>
      <c r="H20" s="31"/>
      <c r="I20" s="32">
        <v>39.6</v>
      </c>
      <c r="J20" s="33">
        <v>14.1</v>
      </c>
      <c r="K20" s="34">
        <f t="shared" si="0"/>
        <v>1133.9643108051146</v>
      </c>
      <c r="L20" s="34">
        <f t="shared" si="1"/>
        <v>1341.9866048428646</v>
      </c>
      <c r="M20" s="34">
        <f t="shared" si="2"/>
        <v>990.2486822881774</v>
      </c>
      <c r="N20" s="34">
        <f t="shared" si="3"/>
        <v>1207.3757072863611</v>
      </c>
      <c r="O20" s="35"/>
      <c r="P20" s="36">
        <f t="shared" si="8"/>
        <v>1158</v>
      </c>
      <c r="Q20" s="37">
        <f t="shared" si="4"/>
        <v>1.0945179584120983</v>
      </c>
      <c r="R20" s="38"/>
      <c r="S20" s="39">
        <v>1.14</v>
      </c>
      <c r="T20" s="39">
        <f t="shared" si="9"/>
        <v>-0.04548204158790159</v>
      </c>
      <c r="U20" s="35">
        <f t="shared" si="12"/>
        <v>48.11999999999989</v>
      </c>
      <c r="V20" s="40"/>
      <c r="W20" s="35">
        <f t="shared" si="5"/>
        <v>1206.12</v>
      </c>
      <c r="X20" s="39">
        <f t="shared" si="6"/>
        <v>1.14</v>
      </c>
      <c r="Z20" s="41">
        <v>10</v>
      </c>
      <c r="AA20" s="42"/>
      <c r="AB20" s="43">
        <f t="shared" si="11"/>
        <v>1196.12</v>
      </c>
      <c r="AC20" s="44">
        <f t="shared" si="10"/>
        <v>1.13054820415879</v>
      </c>
    </row>
    <row r="21" spans="1:29" ht="12.75">
      <c r="A21" s="25" t="s">
        <v>47</v>
      </c>
      <c r="B21" s="26" t="s">
        <v>48</v>
      </c>
      <c r="C21" s="27"/>
      <c r="D21" s="28">
        <v>628</v>
      </c>
      <c r="E21" s="28">
        <v>3</v>
      </c>
      <c r="F21" s="29">
        <f t="shared" si="7"/>
        <v>631</v>
      </c>
      <c r="G21" s="30">
        <v>568</v>
      </c>
      <c r="H21" s="31"/>
      <c r="I21" s="32">
        <v>45.3</v>
      </c>
      <c r="J21" s="33">
        <v>17.3</v>
      </c>
      <c r="K21" s="34">
        <f t="shared" si="0"/>
        <v>623.9460446817479</v>
      </c>
      <c r="L21" s="34">
        <f t="shared" si="1"/>
        <v>735.6253102899161</v>
      </c>
      <c r="M21" s="34">
        <f t="shared" si="2"/>
        <v>643.9532484724228</v>
      </c>
      <c r="N21" s="34">
        <f t="shared" si="3"/>
        <v>760.520498187894</v>
      </c>
      <c r="O21" s="35">
        <v>13</v>
      </c>
      <c r="P21" s="36">
        <f t="shared" si="8"/>
        <v>644</v>
      </c>
      <c r="Q21" s="37">
        <f t="shared" si="4"/>
        <v>1.1338028169014085</v>
      </c>
      <c r="R21" s="38"/>
      <c r="S21" s="39">
        <v>1.1985884691848907</v>
      </c>
      <c r="T21" s="39">
        <f t="shared" si="9"/>
        <v>-0.06478565228348221</v>
      </c>
      <c r="U21" s="35">
        <f t="shared" si="12"/>
        <v>36.798250497017875</v>
      </c>
      <c r="V21" s="40"/>
      <c r="W21" s="35">
        <f t="shared" si="5"/>
        <v>680.7982504970179</v>
      </c>
      <c r="X21" s="39">
        <f t="shared" si="6"/>
        <v>1.1985884691848907</v>
      </c>
      <c r="Z21" s="41">
        <v>5.5</v>
      </c>
      <c r="AA21" s="42"/>
      <c r="AB21" s="45">
        <v>675.5</v>
      </c>
      <c r="AC21" s="44">
        <f t="shared" si="10"/>
        <v>1.1892605633802817</v>
      </c>
    </row>
    <row r="22" spans="1:29" ht="12.75">
      <c r="A22" s="25" t="s">
        <v>47</v>
      </c>
      <c r="B22" s="26" t="s">
        <v>49</v>
      </c>
      <c r="C22" s="27"/>
      <c r="D22" s="28">
        <v>603</v>
      </c>
      <c r="E22" s="28">
        <v>3</v>
      </c>
      <c r="F22" s="29">
        <f t="shared" si="7"/>
        <v>606</v>
      </c>
      <c r="G22" s="30">
        <v>496</v>
      </c>
      <c r="H22" s="31"/>
      <c r="I22" s="32">
        <v>60.4</v>
      </c>
      <c r="J22" s="33">
        <v>27.6</v>
      </c>
      <c r="K22" s="34">
        <f t="shared" si="0"/>
        <v>579.9327431970399</v>
      </c>
      <c r="L22" s="34">
        <f t="shared" si="1"/>
        <v>677.4554821788206</v>
      </c>
      <c r="M22" s="34">
        <f t="shared" si="2"/>
        <v>576.7382737773329</v>
      </c>
      <c r="N22" s="34">
        <f t="shared" si="3"/>
        <v>678.5293932471809</v>
      </c>
      <c r="O22" s="35"/>
      <c r="P22" s="36">
        <f t="shared" si="8"/>
        <v>606</v>
      </c>
      <c r="Q22" s="37">
        <f t="shared" si="4"/>
        <v>1.221774193548387</v>
      </c>
      <c r="R22" s="38"/>
      <c r="S22" s="39">
        <v>1.269</v>
      </c>
      <c r="T22" s="39">
        <f t="shared" si="9"/>
        <v>-0.047225806451612895</v>
      </c>
      <c r="U22" s="35">
        <f t="shared" si="12"/>
        <v>23.423999999999978</v>
      </c>
      <c r="V22" s="40"/>
      <c r="W22" s="35">
        <f t="shared" si="5"/>
        <v>629.424</v>
      </c>
      <c r="X22" s="39">
        <f t="shared" si="6"/>
        <v>1.269</v>
      </c>
      <c r="Z22" s="41">
        <v>5</v>
      </c>
      <c r="AA22" s="42"/>
      <c r="AB22" s="43">
        <f t="shared" si="11"/>
        <v>624.424</v>
      </c>
      <c r="AC22" s="44">
        <f t="shared" si="10"/>
        <v>1.2589193548387096</v>
      </c>
    </row>
    <row r="23" spans="1:29" ht="12.75">
      <c r="A23" s="25" t="s">
        <v>47</v>
      </c>
      <c r="B23" s="26" t="s">
        <v>50</v>
      </c>
      <c r="C23" s="27" t="s">
        <v>29</v>
      </c>
      <c r="D23" s="28">
        <v>648</v>
      </c>
      <c r="E23" s="28">
        <v>3</v>
      </c>
      <c r="F23" s="29">
        <f t="shared" si="7"/>
        <v>651</v>
      </c>
      <c r="G23" s="30">
        <v>485</v>
      </c>
      <c r="H23" s="31"/>
      <c r="I23" s="32">
        <v>61.7</v>
      </c>
      <c r="J23" s="33">
        <v>25.8</v>
      </c>
      <c r="K23" s="34">
        <f t="shared" si="0"/>
        <v>570.0243548311554</v>
      </c>
      <c r="L23" s="34">
        <f t="shared" si="1"/>
        <v>665.3842911339049</v>
      </c>
      <c r="M23" s="34">
        <f t="shared" si="2"/>
        <v>566.1008443041756</v>
      </c>
      <c r="N23" s="34">
        <f t="shared" si="3"/>
        <v>665.6344994309422</v>
      </c>
      <c r="O23" s="35"/>
      <c r="P23" s="36">
        <f t="shared" si="8"/>
        <v>651</v>
      </c>
      <c r="Q23" s="37">
        <f t="shared" si="4"/>
        <v>1.3422680412371133</v>
      </c>
      <c r="R23" s="38"/>
      <c r="S23" s="39">
        <v>1.360323886639676</v>
      </c>
      <c r="T23" s="39">
        <f t="shared" si="9"/>
        <v>-0.018055845402562776</v>
      </c>
      <c r="U23" s="35">
        <f t="shared" si="12"/>
        <v>8.757085020242926</v>
      </c>
      <c r="V23" s="40"/>
      <c r="W23" s="35">
        <f t="shared" si="5"/>
        <v>659.7570850202429</v>
      </c>
      <c r="X23" s="39">
        <f t="shared" si="6"/>
        <v>1.360323886639676</v>
      </c>
      <c r="Z23" s="41">
        <v>5</v>
      </c>
      <c r="AA23" s="42"/>
      <c r="AB23" s="43">
        <f t="shared" si="11"/>
        <v>654.7570850202429</v>
      </c>
      <c r="AC23" s="44">
        <f t="shared" si="10"/>
        <v>1.3500146082891606</v>
      </c>
    </row>
    <row r="24" spans="1:29" ht="12.75">
      <c r="A24" s="25" t="s">
        <v>47</v>
      </c>
      <c r="B24" s="26" t="s">
        <v>51</v>
      </c>
      <c r="C24" s="27"/>
      <c r="D24" s="28">
        <v>724</v>
      </c>
      <c r="E24" s="28">
        <v>3</v>
      </c>
      <c r="F24" s="29">
        <f t="shared" si="7"/>
        <v>727</v>
      </c>
      <c r="G24" s="30">
        <v>625</v>
      </c>
      <c r="H24" s="31"/>
      <c r="I24" s="32">
        <v>33.5</v>
      </c>
      <c r="J24" s="33">
        <v>11.7</v>
      </c>
      <c r="K24" s="34">
        <f t="shared" si="0"/>
        <v>652.0186408130767</v>
      </c>
      <c r="L24" s="34">
        <f t="shared" si="1"/>
        <v>774.9051566671352</v>
      </c>
      <c r="M24" s="34">
        <f t="shared" si="2"/>
        <v>694.1975276255357</v>
      </c>
      <c r="N24" s="34">
        <f t="shared" si="3"/>
        <v>822.4625471187918</v>
      </c>
      <c r="O24" s="35"/>
      <c r="P24" s="36">
        <f t="shared" si="8"/>
        <v>727</v>
      </c>
      <c r="Q24" s="37">
        <f t="shared" si="4"/>
        <v>1.1632</v>
      </c>
      <c r="R24" s="38"/>
      <c r="S24" s="39">
        <v>1.154</v>
      </c>
      <c r="T24" s="39">
        <f t="shared" si="9"/>
        <v>0.009200000000000097</v>
      </c>
      <c r="U24" s="35"/>
      <c r="V24" s="40"/>
      <c r="W24" s="35">
        <f t="shared" si="5"/>
        <v>727</v>
      </c>
      <c r="X24" s="39">
        <f t="shared" si="6"/>
        <v>1.1632</v>
      </c>
      <c r="Z24" s="41">
        <v>6</v>
      </c>
      <c r="AA24" s="42"/>
      <c r="AB24" s="43">
        <f t="shared" si="11"/>
        <v>721</v>
      </c>
      <c r="AC24" s="44">
        <f t="shared" si="10"/>
        <v>1.1536</v>
      </c>
    </row>
    <row r="25" spans="1:29" ht="12.75">
      <c r="A25" s="25" t="s">
        <v>52</v>
      </c>
      <c r="B25" s="26" t="s">
        <v>53</v>
      </c>
      <c r="C25" s="27"/>
      <c r="D25" s="28">
        <v>704</v>
      </c>
      <c r="E25" s="28">
        <v>3</v>
      </c>
      <c r="F25" s="29">
        <f t="shared" si="7"/>
        <v>707</v>
      </c>
      <c r="G25" s="30">
        <v>610</v>
      </c>
      <c r="H25" s="31"/>
      <c r="I25" s="32">
        <v>31.4</v>
      </c>
      <c r="J25" s="33">
        <v>16.4</v>
      </c>
      <c r="K25" s="34">
        <f t="shared" si="0"/>
        <v>630.3704744508456</v>
      </c>
      <c r="L25" s="34">
        <f t="shared" si="1"/>
        <v>750.3077139244065</v>
      </c>
      <c r="M25" s="34">
        <f t="shared" si="2"/>
        <v>681.2296087626827</v>
      </c>
      <c r="N25" s="34">
        <f t="shared" si="3"/>
        <v>806.4162677881006</v>
      </c>
      <c r="O25" s="35"/>
      <c r="P25" s="36">
        <f t="shared" si="8"/>
        <v>707</v>
      </c>
      <c r="Q25" s="37">
        <f t="shared" si="4"/>
        <v>1.159016393442623</v>
      </c>
      <c r="R25" s="38"/>
      <c r="S25" s="39">
        <v>1.14</v>
      </c>
      <c r="T25" s="39">
        <f t="shared" si="9"/>
        <v>0.01901639344262307</v>
      </c>
      <c r="U25" s="35"/>
      <c r="V25" s="40"/>
      <c r="W25" s="35">
        <f t="shared" si="5"/>
        <v>707</v>
      </c>
      <c r="X25" s="39">
        <f t="shared" si="6"/>
        <v>1.159016393442623</v>
      </c>
      <c r="Z25" s="41">
        <v>5.5</v>
      </c>
      <c r="AA25" s="42"/>
      <c r="AB25" s="45">
        <f t="shared" si="11"/>
        <v>701.5</v>
      </c>
      <c r="AC25" s="44">
        <f t="shared" si="10"/>
        <v>1.15</v>
      </c>
    </row>
    <row r="26" spans="1:29" ht="12.75">
      <c r="A26" s="25" t="s">
        <v>54</v>
      </c>
      <c r="B26" s="26" t="s">
        <v>55</v>
      </c>
      <c r="C26" s="27" t="s">
        <v>29</v>
      </c>
      <c r="D26" s="28">
        <v>450</v>
      </c>
      <c r="E26" s="28">
        <v>3</v>
      </c>
      <c r="F26" s="29">
        <f t="shared" si="7"/>
        <v>453</v>
      </c>
      <c r="G26" s="30">
        <v>324</v>
      </c>
      <c r="H26" s="31"/>
      <c r="I26" s="32">
        <v>79.5</v>
      </c>
      <c r="J26" s="33">
        <v>60.8</v>
      </c>
      <c r="K26" s="34">
        <f t="shared" si="0"/>
        <v>407.81115638611783</v>
      </c>
      <c r="L26" s="34">
        <f t="shared" si="1"/>
        <v>471.51552620486166</v>
      </c>
      <c r="M26" s="34">
        <f t="shared" si="2"/>
        <v>399.2314249045516</v>
      </c>
      <c r="N26" s="34">
        <f t="shared" si="3"/>
        <v>465.7240110098556</v>
      </c>
      <c r="O26" s="35"/>
      <c r="P26" s="36">
        <f t="shared" si="8"/>
        <v>453</v>
      </c>
      <c r="Q26" s="37">
        <f t="shared" si="4"/>
        <v>1.3981481481481481</v>
      </c>
      <c r="R26" s="38"/>
      <c r="S26" s="39">
        <v>1.4089565217391304</v>
      </c>
      <c r="T26" s="39">
        <f t="shared" si="9"/>
        <v>-0.010808373590982301</v>
      </c>
      <c r="U26" s="35">
        <f>(S26*G26)-(Q26*G26)</f>
        <v>3.5019130434782824</v>
      </c>
      <c r="V26" s="40"/>
      <c r="W26" s="35">
        <f t="shared" si="5"/>
        <v>456.5019130434783</v>
      </c>
      <c r="X26" s="39">
        <f t="shared" si="6"/>
        <v>1.4089565217391304</v>
      </c>
      <c r="Z26" s="41">
        <v>3.5</v>
      </c>
      <c r="AA26" s="42"/>
      <c r="AB26" s="45">
        <v>453.5</v>
      </c>
      <c r="AC26" s="44">
        <f t="shared" si="10"/>
        <v>1.3996913580246915</v>
      </c>
    </row>
    <row r="27" spans="1:29" ht="12.75">
      <c r="A27" s="25" t="s">
        <v>54</v>
      </c>
      <c r="B27" s="26" t="s">
        <v>56</v>
      </c>
      <c r="C27" s="27" t="s">
        <v>29</v>
      </c>
      <c r="D27" s="28">
        <v>383</v>
      </c>
      <c r="E27" s="28">
        <v>3</v>
      </c>
      <c r="F27" s="29">
        <f t="shared" si="7"/>
        <v>386</v>
      </c>
      <c r="G27" s="30">
        <v>275</v>
      </c>
      <c r="H27" s="31"/>
      <c r="I27" s="32">
        <v>84.8</v>
      </c>
      <c r="J27" s="33">
        <v>59.6</v>
      </c>
      <c r="K27" s="34">
        <f t="shared" si="0"/>
        <v>352.96239052035037</v>
      </c>
      <c r="L27" s="34">
        <f t="shared" si="1"/>
        <v>407.03245749613603</v>
      </c>
      <c r="M27" s="34">
        <f t="shared" si="2"/>
        <v>344.29216879626114</v>
      </c>
      <c r="N27" s="34">
        <f t="shared" si="3"/>
        <v>400.7287773732938</v>
      </c>
      <c r="O27" s="35"/>
      <c r="P27" s="36">
        <f t="shared" si="8"/>
        <v>386</v>
      </c>
      <c r="Q27" s="37">
        <f t="shared" si="4"/>
        <v>1.4036363636363636</v>
      </c>
      <c r="R27" s="38"/>
      <c r="S27" s="39">
        <v>1.404</v>
      </c>
      <c r="T27" s="39">
        <f t="shared" si="9"/>
        <v>-0.0003636363636363438</v>
      </c>
      <c r="U27" s="35"/>
      <c r="V27" s="40"/>
      <c r="W27" s="35">
        <f t="shared" si="5"/>
        <v>386</v>
      </c>
      <c r="X27" s="39">
        <f t="shared" si="6"/>
        <v>1.4036363636363636</v>
      </c>
      <c r="Z27" s="41">
        <v>3</v>
      </c>
      <c r="AA27" s="42"/>
      <c r="AB27" s="43">
        <f t="shared" si="11"/>
        <v>383</v>
      </c>
      <c r="AC27" s="44">
        <f t="shared" si="10"/>
        <v>1.3927272727272728</v>
      </c>
    </row>
    <row r="28" spans="1:29" ht="12.75">
      <c r="A28" s="25" t="s">
        <v>54</v>
      </c>
      <c r="B28" s="26" t="s">
        <v>57</v>
      </c>
      <c r="C28" s="27"/>
      <c r="D28" s="28">
        <v>581</v>
      </c>
      <c r="E28" s="28">
        <v>3</v>
      </c>
      <c r="F28" s="29">
        <f t="shared" si="7"/>
        <v>584</v>
      </c>
      <c r="G28" s="30">
        <v>482</v>
      </c>
      <c r="H28" s="31"/>
      <c r="I28" s="32">
        <v>32.6</v>
      </c>
      <c r="J28" s="33">
        <v>13.6</v>
      </c>
      <c r="K28" s="34">
        <f t="shared" si="0"/>
        <v>500.80502084211514</v>
      </c>
      <c r="L28" s="34">
        <f t="shared" si="1"/>
        <v>595.5751018687649</v>
      </c>
      <c r="M28" s="34">
        <f t="shared" si="2"/>
        <v>563.1827765176891</v>
      </c>
      <c r="N28" s="34">
        <f t="shared" si="3"/>
        <v>662.1007595508883</v>
      </c>
      <c r="O28" s="35"/>
      <c r="P28" s="36">
        <f t="shared" si="8"/>
        <v>584</v>
      </c>
      <c r="Q28" s="37">
        <f t="shared" si="4"/>
        <v>1.2116182572614107</v>
      </c>
      <c r="R28" s="38"/>
      <c r="S28" s="39">
        <v>1.1697722567287785</v>
      </c>
      <c r="T28" s="39">
        <f t="shared" si="9"/>
        <v>0.04184600053263221</v>
      </c>
      <c r="U28" s="35"/>
      <c r="V28" s="40"/>
      <c r="W28" s="35">
        <f t="shared" si="5"/>
        <v>584</v>
      </c>
      <c r="X28" s="39">
        <f t="shared" si="6"/>
        <v>1.2116182572614107</v>
      </c>
      <c r="Z28" s="41">
        <v>4.5</v>
      </c>
      <c r="AA28" s="42"/>
      <c r="AB28" s="45">
        <f t="shared" si="11"/>
        <v>579.5</v>
      </c>
      <c r="AC28" s="44">
        <f t="shared" si="10"/>
        <v>1.2022821576763485</v>
      </c>
    </row>
    <row r="29" spans="1:29" ht="12.75">
      <c r="A29" s="25" t="s">
        <v>58</v>
      </c>
      <c r="B29" s="26" t="s">
        <v>59</v>
      </c>
      <c r="C29" s="27"/>
      <c r="D29" s="28">
        <v>492</v>
      </c>
      <c r="E29" s="28">
        <v>3</v>
      </c>
      <c r="F29" s="29">
        <f t="shared" si="7"/>
        <v>495</v>
      </c>
      <c r="G29" s="30">
        <v>412</v>
      </c>
      <c r="H29" s="31"/>
      <c r="I29" s="32">
        <v>47.2</v>
      </c>
      <c r="J29" s="33">
        <v>18.9</v>
      </c>
      <c r="K29" s="34">
        <f t="shared" si="0"/>
        <v>456.2469205189453</v>
      </c>
      <c r="L29" s="34">
        <f t="shared" si="1"/>
        <v>537.2537117699405</v>
      </c>
      <c r="M29" s="34">
        <f t="shared" si="2"/>
        <v>493.03219817740074</v>
      </c>
      <c r="N29" s="34">
        <f t="shared" si="3"/>
        <v>577.5844990273552</v>
      </c>
      <c r="O29" s="35"/>
      <c r="P29" s="36">
        <f t="shared" si="8"/>
        <v>495</v>
      </c>
      <c r="Q29" s="37">
        <f t="shared" si="4"/>
        <v>1.2014563106796117</v>
      </c>
      <c r="R29" s="38"/>
      <c r="S29" s="39">
        <v>1.2386934673366834</v>
      </c>
      <c r="T29" s="39">
        <f t="shared" si="9"/>
        <v>-0.037237156657071724</v>
      </c>
      <c r="U29" s="35">
        <f>(S29*G29)-(Q29*G29)</f>
        <v>15.341708542713548</v>
      </c>
      <c r="V29" s="40"/>
      <c r="W29" s="35">
        <f t="shared" si="5"/>
        <v>510.34170854271355</v>
      </c>
      <c r="X29" s="39">
        <f t="shared" si="6"/>
        <v>1.2386934673366834</v>
      </c>
      <c r="Z29" s="41">
        <v>4.5</v>
      </c>
      <c r="AA29" s="42"/>
      <c r="AB29" s="45">
        <v>505.5</v>
      </c>
      <c r="AC29" s="44">
        <f t="shared" si="10"/>
        <v>1.2269417475728155</v>
      </c>
    </row>
    <row r="30" spans="1:29" ht="12.75">
      <c r="A30" s="25" t="s">
        <v>58</v>
      </c>
      <c r="B30" s="26" t="s">
        <v>60</v>
      </c>
      <c r="C30" s="27"/>
      <c r="D30" s="28">
        <v>674</v>
      </c>
      <c r="E30" s="28">
        <v>3</v>
      </c>
      <c r="F30" s="29">
        <f t="shared" si="7"/>
        <v>677</v>
      </c>
      <c r="G30" s="30">
        <v>576</v>
      </c>
      <c r="H30" s="31"/>
      <c r="I30" s="32">
        <v>52.4</v>
      </c>
      <c r="J30" s="33">
        <v>18.6</v>
      </c>
      <c r="K30" s="34">
        <f t="shared" si="0"/>
        <v>651.8881551215401</v>
      </c>
      <c r="L30" s="34">
        <f t="shared" si="1"/>
        <v>765.1403681326402</v>
      </c>
      <c r="M30" s="34">
        <f t="shared" si="2"/>
        <v>651.1632832616293</v>
      </c>
      <c r="N30" s="34">
        <f t="shared" si="3"/>
        <v>769.3723252266142</v>
      </c>
      <c r="O30" s="35"/>
      <c r="P30" s="36">
        <f t="shared" si="8"/>
        <v>677</v>
      </c>
      <c r="Q30" s="37">
        <f t="shared" si="4"/>
        <v>1.1753472222222223</v>
      </c>
      <c r="R30" s="38"/>
      <c r="S30" s="39">
        <v>1.1604042179261862</v>
      </c>
      <c r="T30" s="39">
        <f t="shared" si="9"/>
        <v>0.014943004296036122</v>
      </c>
      <c r="U30" s="35"/>
      <c r="V30" s="40"/>
      <c r="W30" s="35">
        <f t="shared" si="5"/>
        <v>677</v>
      </c>
      <c r="X30" s="39">
        <f t="shared" si="6"/>
        <v>1.1753472222222223</v>
      </c>
      <c r="Z30" s="41">
        <v>5.5</v>
      </c>
      <c r="AA30" s="42"/>
      <c r="AB30" s="45">
        <f t="shared" si="11"/>
        <v>671.5</v>
      </c>
      <c r="AC30" s="44">
        <f t="shared" si="10"/>
        <v>1.1657986111111112</v>
      </c>
    </row>
    <row r="31" spans="1:29" ht="12.75">
      <c r="A31" s="25" t="s">
        <v>61</v>
      </c>
      <c r="B31" s="26" t="s">
        <v>62</v>
      </c>
      <c r="C31" s="27"/>
      <c r="D31" s="28">
        <v>668</v>
      </c>
      <c r="E31" s="28">
        <v>3</v>
      </c>
      <c r="F31" s="29">
        <f t="shared" si="7"/>
        <v>671</v>
      </c>
      <c r="G31" s="30">
        <v>607</v>
      </c>
      <c r="H31" s="31"/>
      <c r="I31" s="32">
        <v>34.2</v>
      </c>
      <c r="J31" s="33">
        <v>13.1</v>
      </c>
      <c r="K31" s="34">
        <f t="shared" si="0"/>
        <v>635.2305746803428</v>
      </c>
      <c r="L31" s="34">
        <f t="shared" si="1"/>
        <v>754.5779588778043</v>
      </c>
      <c r="M31" s="34">
        <f t="shared" si="2"/>
        <v>678.6142312876849</v>
      </c>
      <c r="N31" s="34">
        <f t="shared" si="3"/>
        <v>803.1852182195352</v>
      </c>
      <c r="O31" s="35">
        <v>8</v>
      </c>
      <c r="P31" s="36">
        <f t="shared" si="8"/>
        <v>679</v>
      </c>
      <c r="Q31" s="37">
        <f t="shared" si="4"/>
        <v>1.1186161449752883</v>
      </c>
      <c r="R31" s="38"/>
      <c r="S31" s="39">
        <v>1.1560248447204968</v>
      </c>
      <c r="T31" s="39">
        <f t="shared" si="9"/>
        <v>-0.03740869974520855</v>
      </c>
      <c r="U31" s="35">
        <f>(S31*G31)-(Q31*G31)</f>
        <v>22.707080745341614</v>
      </c>
      <c r="V31" s="40"/>
      <c r="W31" s="35">
        <f t="shared" si="5"/>
        <v>701.7070807453416</v>
      </c>
      <c r="X31" s="39">
        <f t="shared" si="6"/>
        <v>1.1560248447204968</v>
      </c>
      <c r="Z31" s="41">
        <v>5.5</v>
      </c>
      <c r="AA31" s="42"/>
      <c r="AB31" s="45">
        <v>696.5</v>
      </c>
      <c r="AC31" s="44">
        <f t="shared" si="10"/>
        <v>1.1474464579901154</v>
      </c>
    </row>
    <row r="32" spans="1:29" ht="12.75">
      <c r="A32" s="25" t="s">
        <v>63</v>
      </c>
      <c r="B32" s="26" t="s">
        <v>64</v>
      </c>
      <c r="C32" s="27"/>
      <c r="D32" s="28">
        <v>750</v>
      </c>
      <c r="E32" s="28">
        <v>3</v>
      </c>
      <c r="F32" s="29">
        <f t="shared" si="7"/>
        <v>753</v>
      </c>
      <c r="G32" s="30">
        <v>664</v>
      </c>
      <c r="H32" s="31"/>
      <c r="I32" s="32">
        <v>27.5</v>
      </c>
      <c r="J32" s="33">
        <v>8.4</v>
      </c>
      <c r="K32" s="34">
        <f t="shared" si="0"/>
        <v>674.0450564376376</v>
      </c>
      <c r="L32" s="34">
        <f t="shared" si="1"/>
        <v>804.5996908809893</v>
      </c>
      <c r="M32" s="34">
        <f t="shared" si="2"/>
        <v>727.0641622742938</v>
      </c>
      <c r="N32" s="34">
        <f t="shared" si="3"/>
        <v>863.3329189839291</v>
      </c>
      <c r="O32" s="35"/>
      <c r="P32" s="36">
        <f t="shared" si="8"/>
        <v>753</v>
      </c>
      <c r="Q32" s="37">
        <f t="shared" si="4"/>
        <v>1.1340361445783131</v>
      </c>
      <c r="R32" s="38"/>
      <c r="S32" s="39">
        <v>1.1490015360983103</v>
      </c>
      <c r="T32" s="39">
        <f t="shared" si="9"/>
        <v>-0.014965391519997207</v>
      </c>
      <c r="U32" s="35">
        <f>(S32*G32)-(Q32*G32)</f>
        <v>9.93701996927814</v>
      </c>
      <c r="V32" s="40"/>
      <c r="W32" s="35">
        <f t="shared" si="5"/>
        <v>762.9370199692781</v>
      </c>
      <c r="X32" s="39">
        <f t="shared" si="6"/>
        <v>1.1490015360983103</v>
      </c>
      <c r="Z32" s="41">
        <v>6.5</v>
      </c>
      <c r="AA32" s="42"/>
      <c r="AB32" s="45">
        <v>756.5</v>
      </c>
      <c r="AC32" s="44">
        <f t="shared" si="10"/>
        <v>1.1393072289156627</v>
      </c>
    </row>
    <row r="33" spans="1:29" ht="12.75">
      <c r="A33" s="25" t="s">
        <v>63</v>
      </c>
      <c r="B33" s="26" t="s">
        <v>65</v>
      </c>
      <c r="C33" s="27" t="s">
        <v>29</v>
      </c>
      <c r="D33" s="28">
        <v>818</v>
      </c>
      <c r="E33" s="28">
        <v>3</v>
      </c>
      <c r="F33" s="29">
        <f t="shared" si="7"/>
        <v>821</v>
      </c>
      <c r="G33" s="30">
        <v>652</v>
      </c>
      <c r="H33" s="31"/>
      <c r="I33" s="32">
        <v>80.2</v>
      </c>
      <c r="J33" s="33">
        <v>47.6</v>
      </c>
      <c r="K33" s="34">
        <f t="shared" si="0"/>
        <v>822.7946232026603</v>
      </c>
      <c r="L33" s="34">
        <f t="shared" si="1"/>
        <v>950.989836541614</v>
      </c>
      <c r="M33" s="34">
        <f t="shared" si="2"/>
        <v>717.0821138277005</v>
      </c>
      <c r="N33" s="34">
        <f t="shared" si="3"/>
        <v>850.8881821630654</v>
      </c>
      <c r="O33" s="35">
        <v>2</v>
      </c>
      <c r="P33" s="36">
        <f t="shared" si="8"/>
        <v>823</v>
      </c>
      <c r="Q33" s="37">
        <f t="shared" si="4"/>
        <v>1.2622699386503067</v>
      </c>
      <c r="R33" s="38"/>
      <c r="S33" s="39">
        <v>1.2635782747603834</v>
      </c>
      <c r="T33" s="39">
        <f t="shared" si="9"/>
        <v>-0.0013083361100767466</v>
      </c>
      <c r="U33" s="35">
        <f>(S33*G33)-(Q33*G33)</f>
        <v>0.8530351437699437</v>
      </c>
      <c r="V33" s="40"/>
      <c r="W33" s="35">
        <f t="shared" si="5"/>
        <v>823.85303514377</v>
      </c>
      <c r="X33" s="39">
        <f t="shared" si="6"/>
        <v>1.2635782747603834</v>
      </c>
      <c r="Z33" s="41">
        <v>6</v>
      </c>
      <c r="AA33" s="42"/>
      <c r="AB33" s="43">
        <f t="shared" si="11"/>
        <v>817.85303514377</v>
      </c>
      <c r="AC33" s="44">
        <f t="shared" si="10"/>
        <v>1.2543758207726532</v>
      </c>
    </row>
    <row r="34" spans="1:29" ht="12.75">
      <c r="A34" s="25" t="s">
        <v>63</v>
      </c>
      <c r="B34" s="26" t="s">
        <v>66</v>
      </c>
      <c r="C34" s="27"/>
      <c r="D34" s="28">
        <v>1038</v>
      </c>
      <c r="E34" s="28">
        <v>3</v>
      </c>
      <c r="F34" s="29">
        <f t="shared" si="7"/>
        <v>1041</v>
      </c>
      <c r="G34" s="30">
        <v>942</v>
      </c>
      <c r="H34" s="31"/>
      <c r="I34" s="32">
        <v>28.9</v>
      </c>
      <c r="J34" s="33">
        <v>10.1</v>
      </c>
      <c r="K34" s="34">
        <f t="shared" si="0"/>
        <v>962.4274272867782</v>
      </c>
      <c r="L34" s="34">
        <f t="shared" si="1"/>
        <v>1147.641983982015</v>
      </c>
      <c r="M34" s="34">
        <f t="shared" si="2"/>
        <v>925.7777607374343</v>
      </c>
      <c r="N34" s="34">
        <f t="shared" si="3"/>
        <v>1119.0987981176697</v>
      </c>
      <c r="O34" s="35"/>
      <c r="P34" s="36">
        <f t="shared" si="8"/>
        <v>1041</v>
      </c>
      <c r="Q34" s="37">
        <f t="shared" si="4"/>
        <v>1.105095541401274</v>
      </c>
      <c r="R34" s="38"/>
      <c r="S34" s="39">
        <v>1.14</v>
      </c>
      <c r="T34" s="39">
        <f t="shared" si="9"/>
        <v>-0.03490445859872593</v>
      </c>
      <c r="U34" s="35">
        <f>(S34*G34)-(Q34*G34)</f>
        <v>32.87999999999988</v>
      </c>
      <c r="V34" s="40"/>
      <c r="W34" s="35">
        <f t="shared" si="5"/>
        <v>1073.8799999999999</v>
      </c>
      <c r="X34" s="39">
        <f t="shared" si="6"/>
        <v>1.14</v>
      </c>
      <c r="Z34" s="41">
        <v>8.5</v>
      </c>
      <c r="AA34" s="42"/>
      <c r="AB34" s="45">
        <v>1065.5</v>
      </c>
      <c r="AC34" s="44">
        <f t="shared" si="10"/>
        <v>1.131104033970276</v>
      </c>
    </row>
    <row r="35" spans="1:29" ht="12.75">
      <c r="A35" s="25" t="s">
        <v>67</v>
      </c>
      <c r="B35" s="26" t="s">
        <v>68</v>
      </c>
      <c r="C35" s="27" t="s">
        <v>42</v>
      </c>
      <c r="D35" s="28">
        <v>858</v>
      </c>
      <c r="E35" s="28">
        <v>3</v>
      </c>
      <c r="F35" s="29">
        <f t="shared" si="7"/>
        <v>861</v>
      </c>
      <c r="G35" s="30">
        <v>685</v>
      </c>
      <c r="H35" s="31"/>
      <c r="I35" s="32">
        <v>75.9</v>
      </c>
      <c r="J35" s="33">
        <v>29</v>
      </c>
      <c r="K35" s="34">
        <f t="shared" si="0"/>
        <v>850.643529577069</v>
      </c>
      <c r="L35" s="34">
        <f t="shared" si="1"/>
        <v>985.3271509531171</v>
      </c>
      <c r="M35" s="34">
        <f t="shared" si="2"/>
        <v>744.2530612080168</v>
      </c>
      <c r="N35" s="34">
        <f t="shared" si="3"/>
        <v>884.8315225726254</v>
      </c>
      <c r="O35" s="35"/>
      <c r="P35" s="36">
        <f t="shared" si="8"/>
        <v>861</v>
      </c>
      <c r="Q35" s="37">
        <f t="shared" si="4"/>
        <v>1.256934306569343</v>
      </c>
      <c r="R35" s="38"/>
      <c r="S35" s="39">
        <v>1.234</v>
      </c>
      <c r="T35" s="39">
        <f t="shared" si="9"/>
        <v>0.022934306569343033</v>
      </c>
      <c r="U35" s="35"/>
      <c r="V35" s="40"/>
      <c r="W35" s="35">
        <f t="shared" si="5"/>
        <v>861</v>
      </c>
      <c r="X35" s="39">
        <f t="shared" si="6"/>
        <v>1.256934306569343</v>
      </c>
      <c r="Z35" s="41">
        <v>6.5</v>
      </c>
      <c r="AA35" s="42"/>
      <c r="AB35" s="45">
        <f t="shared" si="11"/>
        <v>854.5</v>
      </c>
      <c r="AC35" s="44">
        <f t="shared" si="10"/>
        <v>1.2474452554744526</v>
      </c>
    </row>
    <row r="36" spans="1:29" ht="12.75">
      <c r="A36" s="25" t="s">
        <v>67</v>
      </c>
      <c r="B36" s="26" t="s">
        <v>69</v>
      </c>
      <c r="C36" s="27" t="s">
        <v>42</v>
      </c>
      <c r="D36" s="28">
        <v>869</v>
      </c>
      <c r="E36" s="28">
        <v>3</v>
      </c>
      <c r="F36" s="29">
        <f t="shared" si="7"/>
        <v>872</v>
      </c>
      <c r="G36" s="30">
        <v>681</v>
      </c>
      <c r="H36" s="31"/>
      <c r="I36" s="32">
        <v>76.6</v>
      </c>
      <c r="J36" s="33">
        <v>47.2</v>
      </c>
      <c r="K36" s="34">
        <f t="shared" si="0"/>
        <v>847.9089504004497</v>
      </c>
      <c r="L36" s="34">
        <f t="shared" si="1"/>
        <v>981.8060980750316</v>
      </c>
      <c r="M36" s="34">
        <f t="shared" si="2"/>
        <v>741.006429142216</v>
      </c>
      <c r="N36" s="34">
        <f t="shared" si="3"/>
        <v>880.7639943820678</v>
      </c>
      <c r="O36" s="35"/>
      <c r="P36" s="36">
        <f t="shared" si="8"/>
        <v>872</v>
      </c>
      <c r="Q36" s="37">
        <f t="shared" si="4"/>
        <v>1.2804698972099853</v>
      </c>
      <c r="R36" s="38"/>
      <c r="S36" s="39">
        <v>1.269</v>
      </c>
      <c r="T36" s="39">
        <f t="shared" si="9"/>
        <v>0.011469897209985369</v>
      </c>
      <c r="U36" s="35"/>
      <c r="V36" s="40"/>
      <c r="W36" s="35">
        <f t="shared" si="5"/>
        <v>872</v>
      </c>
      <c r="X36" s="39">
        <f t="shared" si="6"/>
        <v>1.2804698972099853</v>
      </c>
      <c r="Z36" s="41">
        <v>6.5</v>
      </c>
      <c r="AA36" s="42"/>
      <c r="AB36" s="45">
        <f t="shared" si="11"/>
        <v>865.5</v>
      </c>
      <c r="AC36" s="44">
        <f t="shared" si="10"/>
        <v>1.2709251101321586</v>
      </c>
    </row>
    <row r="37" spans="1:29" ht="12.75">
      <c r="A37" s="25" t="s">
        <v>67</v>
      </c>
      <c r="B37" s="26" t="s">
        <v>70</v>
      </c>
      <c r="C37" s="46">
        <v>0.1</v>
      </c>
      <c r="D37" s="28">
        <v>600</v>
      </c>
      <c r="E37" s="28">
        <v>3</v>
      </c>
      <c r="F37" s="29">
        <f t="shared" si="7"/>
        <v>603</v>
      </c>
      <c r="G37" s="30">
        <v>505</v>
      </c>
      <c r="H37" s="31"/>
      <c r="I37" s="32">
        <v>76</v>
      </c>
      <c r="J37" s="33"/>
      <c r="K37" s="34">
        <f t="shared" si="0"/>
        <v>627.3532855603954</v>
      </c>
      <c r="L37" s="34">
        <f t="shared" si="1"/>
        <v>726.6455903704746</v>
      </c>
      <c r="M37" s="34">
        <f t="shared" si="2"/>
        <v>585.3689794897044</v>
      </c>
      <c r="N37" s="34">
        <f t="shared" si="3"/>
        <v>689.0071152402553</v>
      </c>
      <c r="O37" s="35">
        <v>25</v>
      </c>
      <c r="P37" s="36">
        <f t="shared" si="8"/>
        <v>628</v>
      </c>
      <c r="Q37" s="37">
        <f t="shared" si="4"/>
        <v>1.2435643564356436</v>
      </c>
      <c r="R37" s="38"/>
      <c r="S37" s="39"/>
      <c r="T37" s="39">
        <f t="shared" si="9"/>
        <v>1.2435643564356436</v>
      </c>
      <c r="U37" s="35"/>
      <c r="V37" s="40"/>
      <c r="W37" s="35">
        <f t="shared" si="5"/>
        <v>628</v>
      </c>
      <c r="X37" s="39">
        <f t="shared" si="6"/>
        <v>1.2435643564356436</v>
      </c>
      <c r="Z37" s="41">
        <v>4.5</v>
      </c>
      <c r="AA37" s="42"/>
      <c r="AB37" s="45">
        <f t="shared" si="11"/>
        <v>623.5</v>
      </c>
      <c r="AC37" s="44">
        <f t="shared" si="10"/>
        <v>1.2346534653465346</v>
      </c>
    </row>
    <row r="38" spans="1:29" ht="12.75">
      <c r="A38" s="25" t="s">
        <v>71</v>
      </c>
      <c r="B38" s="26" t="s">
        <v>72</v>
      </c>
      <c r="C38" s="27" t="s">
        <v>42</v>
      </c>
      <c r="D38" s="28">
        <v>691</v>
      </c>
      <c r="E38" s="28">
        <v>3</v>
      </c>
      <c r="F38" s="29">
        <v>722</v>
      </c>
      <c r="G38" s="30">
        <v>559</v>
      </c>
      <c r="H38" s="31"/>
      <c r="I38" s="32">
        <v>76</v>
      </c>
      <c r="J38" s="33">
        <v>44.9</v>
      </c>
      <c r="K38" s="34">
        <f t="shared" si="0"/>
        <v>694.4366071846753</v>
      </c>
      <c r="L38" s="34">
        <f t="shared" si="1"/>
        <v>804.3463069645451</v>
      </c>
      <c r="M38" s="34">
        <f t="shared" si="2"/>
        <v>635.7802105110219</v>
      </c>
      <c r="N38" s="34">
        <f t="shared" si="3"/>
        <v>750.5004439457902</v>
      </c>
      <c r="O38" s="35"/>
      <c r="P38" s="36">
        <f t="shared" si="8"/>
        <v>722</v>
      </c>
      <c r="Q38" s="37">
        <f t="shared" si="4"/>
        <v>1.2915921288014311</v>
      </c>
      <c r="R38" s="38"/>
      <c r="S38" s="39">
        <v>1.344867617107943</v>
      </c>
      <c r="T38" s="39">
        <f t="shared" si="9"/>
        <v>-0.05327548830651185</v>
      </c>
      <c r="U38" s="35">
        <f>(S38*G38)-(Q38*G38)</f>
        <v>29.780997963340155</v>
      </c>
      <c r="V38" s="40"/>
      <c r="W38" s="35">
        <f t="shared" si="5"/>
        <v>751.7809979633402</v>
      </c>
      <c r="X38" s="39">
        <f t="shared" si="6"/>
        <v>1.344867617107943</v>
      </c>
      <c r="Z38" s="41">
        <v>5.5</v>
      </c>
      <c r="AA38" s="42"/>
      <c r="AB38" s="45">
        <v>746.5</v>
      </c>
      <c r="AC38" s="44">
        <f t="shared" si="10"/>
        <v>1.3354203935599285</v>
      </c>
    </row>
    <row r="39" spans="1:29" ht="12.75">
      <c r="A39" s="25" t="s">
        <v>71</v>
      </c>
      <c r="B39" s="26" t="s">
        <v>73</v>
      </c>
      <c r="C39" s="27" t="s">
        <v>29</v>
      </c>
      <c r="D39" s="28">
        <v>757</v>
      </c>
      <c r="E39" s="28">
        <v>3</v>
      </c>
      <c r="F39" s="29">
        <f t="shared" si="7"/>
        <v>760</v>
      </c>
      <c r="G39" s="30">
        <v>549</v>
      </c>
      <c r="H39" s="31"/>
      <c r="I39" s="32">
        <v>90.6</v>
      </c>
      <c r="J39" s="33">
        <v>54.6</v>
      </c>
      <c r="K39" s="34">
        <f t="shared" si="0"/>
        <v>719.5548686244205</v>
      </c>
      <c r="L39" s="34">
        <f t="shared" si="1"/>
        <v>827.4983841506253</v>
      </c>
      <c r="M39" s="34">
        <f t="shared" si="2"/>
        <v>626.6223756749994</v>
      </c>
      <c r="N39" s="34">
        <f t="shared" si="3"/>
        <v>739.2903687978755</v>
      </c>
      <c r="O39" s="35"/>
      <c r="P39" s="36">
        <f t="shared" si="8"/>
        <v>760</v>
      </c>
      <c r="Q39" s="37">
        <f t="shared" si="4"/>
        <v>1.384335154826958</v>
      </c>
      <c r="R39" s="38"/>
      <c r="S39" s="39">
        <v>1.3594009983361064</v>
      </c>
      <c r="T39" s="39">
        <f t="shared" si="9"/>
        <v>0.024934156490851622</v>
      </c>
      <c r="U39" s="35"/>
      <c r="V39" s="40"/>
      <c r="W39" s="35">
        <f t="shared" si="5"/>
        <v>760</v>
      </c>
      <c r="X39" s="39">
        <f t="shared" si="6"/>
        <v>1.384335154826958</v>
      </c>
      <c r="Z39" s="41">
        <v>5.5</v>
      </c>
      <c r="AA39" s="42"/>
      <c r="AB39" s="45">
        <f t="shared" si="11"/>
        <v>754.5</v>
      </c>
      <c r="AC39" s="44">
        <f t="shared" si="10"/>
        <v>1.3743169398907105</v>
      </c>
    </row>
    <row r="40" spans="1:29" ht="12.75">
      <c r="A40" s="25" t="s">
        <v>71</v>
      </c>
      <c r="B40" s="26" t="s">
        <v>74</v>
      </c>
      <c r="C40" s="27" t="s">
        <v>29</v>
      </c>
      <c r="D40" s="28">
        <v>884</v>
      </c>
      <c r="E40" s="28">
        <v>3</v>
      </c>
      <c r="F40" s="29">
        <f t="shared" si="7"/>
        <v>887</v>
      </c>
      <c r="G40" s="30">
        <v>706</v>
      </c>
      <c r="H40" s="31"/>
      <c r="I40" s="32">
        <v>81.4</v>
      </c>
      <c r="J40" s="33">
        <v>52.1</v>
      </c>
      <c r="K40" s="34">
        <f t="shared" si="0"/>
        <v>894.9081541848158</v>
      </c>
      <c r="L40" s="34">
        <f t="shared" si="1"/>
        <v>1033.72076249356</v>
      </c>
      <c r="M40" s="34">
        <f t="shared" si="2"/>
        <v>761.0859963354293</v>
      </c>
      <c r="N40" s="34">
        <f t="shared" si="3"/>
        <v>905.9741623550113</v>
      </c>
      <c r="O40" s="35">
        <v>8</v>
      </c>
      <c r="P40" s="36">
        <f t="shared" si="8"/>
        <v>895</v>
      </c>
      <c r="Q40" s="37">
        <f t="shared" si="4"/>
        <v>1.2677053824362605</v>
      </c>
      <c r="R40" s="38"/>
      <c r="S40" s="39">
        <v>1.301834862385321</v>
      </c>
      <c r="T40" s="39">
        <f t="shared" si="9"/>
        <v>-0.03412947994906057</v>
      </c>
      <c r="U40" s="35">
        <f>(S40*G40)-(Q40*G40)</f>
        <v>24.095412844036787</v>
      </c>
      <c r="V40" s="40"/>
      <c r="W40" s="35">
        <f t="shared" si="5"/>
        <v>919.0954128440368</v>
      </c>
      <c r="X40" s="39">
        <f t="shared" si="6"/>
        <v>1.3018348623853213</v>
      </c>
      <c r="Z40" s="41">
        <v>7</v>
      </c>
      <c r="AA40" s="42"/>
      <c r="AB40" s="43">
        <f t="shared" si="11"/>
        <v>912.0954128440368</v>
      </c>
      <c r="AC40" s="44">
        <f t="shared" si="10"/>
        <v>1.2919198482210152</v>
      </c>
    </row>
    <row r="41" spans="1:29" ht="12.75">
      <c r="A41" s="25" t="s">
        <v>71</v>
      </c>
      <c r="B41" s="26" t="s">
        <v>75</v>
      </c>
      <c r="C41" s="27"/>
      <c r="D41" s="28">
        <v>785</v>
      </c>
      <c r="E41" s="28">
        <v>3</v>
      </c>
      <c r="F41" s="29">
        <f t="shared" si="7"/>
        <v>788</v>
      </c>
      <c r="G41" s="30">
        <v>701</v>
      </c>
      <c r="H41" s="31"/>
      <c r="I41" s="32">
        <v>43.3</v>
      </c>
      <c r="J41" s="33">
        <v>19.1</v>
      </c>
      <c r="K41" s="34">
        <f t="shared" si="0"/>
        <v>763.4796496651211</v>
      </c>
      <c r="L41" s="34">
        <f t="shared" si="1"/>
        <v>901.3091658470329</v>
      </c>
      <c r="M41" s="34">
        <f t="shared" si="2"/>
        <v>757.1104416049851</v>
      </c>
      <c r="N41" s="34">
        <f t="shared" si="3"/>
        <v>900.972487468621</v>
      </c>
      <c r="O41" s="35"/>
      <c r="P41" s="36">
        <f t="shared" si="8"/>
        <v>788</v>
      </c>
      <c r="Q41" s="37">
        <f t="shared" si="4"/>
        <v>1.1241084165477888</v>
      </c>
      <c r="R41" s="38"/>
      <c r="S41" s="39">
        <v>1.14</v>
      </c>
      <c r="T41" s="39">
        <f t="shared" si="9"/>
        <v>-0.01589158345221109</v>
      </c>
      <c r="U41" s="35">
        <f>(S41*G41)-(Q41*G41)</f>
        <v>11.139999999999986</v>
      </c>
      <c r="V41" s="40"/>
      <c r="W41" s="35">
        <f t="shared" si="5"/>
        <v>799.14</v>
      </c>
      <c r="X41" s="39">
        <f t="shared" si="6"/>
        <v>1.14</v>
      </c>
      <c r="Z41" s="41">
        <v>7</v>
      </c>
      <c r="AA41" s="42"/>
      <c r="AB41" s="43">
        <f t="shared" si="11"/>
        <v>792.14</v>
      </c>
      <c r="AC41" s="44">
        <f t="shared" si="10"/>
        <v>1.1300142653352354</v>
      </c>
    </row>
    <row r="42" spans="1:29" ht="12.75">
      <c r="A42" s="25" t="s">
        <v>71</v>
      </c>
      <c r="B42" s="26" t="s">
        <v>76</v>
      </c>
      <c r="C42" s="27" t="s">
        <v>44</v>
      </c>
      <c r="D42" s="28">
        <v>782</v>
      </c>
      <c r="E42" s="28">
        <v>3</v>
      </c>
      <c r="F42" s="29">
        <f t="shared" si="7"/>
        <v>785</v>
      </c>
      <c r="G42" s="30">
        <v>584</v>
      </c>
      <c r="H42" s="31"/>
      <c r="I42" s="32">
        <v>72.7</v>
      </c>
      <c r="J42" s="33">
        <v>45.5</v>
      </c>
      <c r="K42" s="34">
        <f t="shared" si="0"/>
        <v>716.4674254133296</v>
      </c>
      <c r="L42" s="34">
        <f t="shared" si="1"/>
        <v>831.2925858273618</v>
      </c>
      <c r="M42" s="34">
        <f t="shared" si="2"/>
        <v>658.3216589043417</v>
      </c>
      <c r="N42" s="34">
        <f t="shared" si="3"/>
        <v>778.1724931188402</v>
      </c>
      <c r="O42" s="35"/>
      <c r="P42" s="36">
        <f t="shared" si="8"/>
        <v>785</v>
      </c>
      <c r="Q42" s="37">
        <f t="shared" si="4"/>
        <v>1.3441780821917808</v>
      </c>
      <c r="R42" s="38"/>
      <c r="S42" s="39">
        <v>1.3339517625231911</v>
      </c>
      <c r="T42" s="39">
        <f t="shared" si="9"/>
        <v>0.010226319668589667</v>
      </c>
      <c r="U42" s="35"/>
      <c r="V42" s="40"/>
      <c r="W42" s="35">
        <f t="shared" si="5"/>
        <v>785</v>
      </c>
      <c r="X42" s="39">
        <f t="shared" si="6"/>
        <v>1.3441780821917808</v>
      </c>
      <c r="Z42" s="41">
        <v>5.5</v>
      </c>
      <c r="AA42" s="42"/>
      <c r="AB42" s="45">
        <f t="shared" si="11"/>
        <v>779.5</v>
      </c>
      <c r="AC42" s="44">
        <f t="shared" si="10"/>
        <v>1.3347602739726028</v>
      </c>
    </row>
    <row r="43" spans="1:29" ht="12.75">
      <c r="A43" s="25" t="s">
        <v>77</v>
      </c>
      <c r="B43" s="26" t="s">
        <v>78</v>
      </c>
      <c r="C43" s="27"/>
      <c r="D43" s="28">
        <v>643</v>
      </c>
      <c r="E43" s="28">
        <v>3</v>
      </c>
      <c r="F43" s="29">
        <f t="shared" si="7"/>
        <v>646</v>
      </c>
      <c r="G43" s="30">
        <v>559</v>
      </c>
      <c r="H43" s="31"/>
      <c r="I43" s="32">
        <v>53.5</v>
      </c>
      <c r="J43" s="33">
        <v>19.2</v>
      </c>
      <c r="K43" s="34">
        <f t="shared" si="0"/>
        <v>635.528359327432</v>
      </c>
      <c r="L43" s="34">
        <f t="shared" si="1"/>
        <v>745.4380591073018</v>
      </c>
      <c r="M43" s="34">
        <f t="shared" si="2"/>
        <v>635.7802105110219</v>
      </c>
      <c r="N43" s="34">
        <f t="shared" si="3"/>
        <v>750.5004439457902</v>
      </c>
      <c r="O43" s="35"/>
      <c r="P43" s="36">
        <f t="shared" si="8"/>
        <v>646</v>
      </c>
      <c r="Q43" s="37">
        <f t="shared" si="4"/>
        <v>1.1556350626118068</v>
      </c>
      <c r="R43" s="38"/>
      <c r="S43" s="39">
        <v>1.1490066225165563</v>
      </c>
      <c r="T43" s="39">
        <f t="shared" si="9"/>
        <v>0.006628440095250543</v>
      </c>
      <c r="U43" s="35"/>
      <c r="V43" s="40"/>
      <c r="W43" s="35">
        <f t="shared" si="5"/>
        <v>646</v>
      </c>
      <c r="X43" s="39">
        <f t="shared" si="6"/>
        <v>1.1556350626118068</v>
      </c>
      <c r="Z43" s="41">
        <v>5</v>
      </c>
      <c r="AA43" s="42"/>
      <c r="AB43" s="43">
        <f t="shared" si="11"/>
        <v>641</v>
      </c>
      <c r="AC43" s="44">
        <f t="shared" si="10"/>
        <v>1.1466905187835421</v>
      </c>
    </row>
    <row r="44" spans="1:29" ht="12.75">
      <c r="A44" s="25" t="s">
        <v>77</v>
      </c>
      <c r="B44" s="26" t="s">
        <v>79</v>
      </c>
      <c r="C44" s="27"/>
      <c r="D44" s="28">
        <v>617</v>
      </c>
      <c r="E44" s="28">
        <v>3</v>
      </c>
      <c r="F44" s="29">
        <f t="shared" si="7"/>
        <v>620</v>
      </c>
      <c r="G44" s="30">
        <v>555</v>
      </c>
      <c r="H44" s="31"/>
      <c r="I44" s="32">
        <v>44.6</v>
      </c>
      <c r="J44" s="33">
        <v>16.9</v>
      </c>
      <c r="K44" s="34">
        <f t="shared" si="0"/>
        <v>607.8460025291556</v>
      </c>
      <c r="L44" s="34">
        <f t="shared" si="1"/>
        <v>716.9692286075594</v>
      </c>
      <c r="M44" s="34">
        <f t="shared" si="2"/>
        <v>632.1267626665806</v>
      </c>
      <c r="N44" s="34">
        <f t="shared" si="3"/>
        <v>746.0260999765919</v>
      </c>
      <c r="O44" s="35">
        <v>12</v>
      </c>
      <c r="P44" s="36">
        <f t="shared" si="8"/>
        <v>632</v>
      </c>
      <c r="Q44" s="37">
        <f t="shared" si="4"/>
        <v>1.1387387387387387</v>
      </c>
      <c r="R44" s="38"/>
      <c r="S44" s="39">
        <v>1.151567944250871</v>
      </c>
      <c r="T44" s="39">
        <f t="shared" si="9"/>
        <v>-0.012829205512132402</v>
      </c>
      <c r="U44" s="35">
        <f>(S44*G44)-(Q44*G44)</f>
        <v>7.120209059233389</v>
      </c>
      <c r="V44" s="40"/>
      <c r="W44" s="35">
        <f t="shared" si="5"/>
        <v>639.1202090592334</v>
      </c>
      <c r="X44" s="39">
        <f t="shared" si="6"/>
        <v>1.151567944250871</v>
      </c>
      <c r="Z44" s="41">
        <v>5</v>
      </c>
      <c r="AA44" s="42"/>
      <c r="AB44" s="43">
        <f t="shared" si="11"/>
        <v>634.1202090592334</v>
      </c>
      <c r="AC44" s="44">
        <f t="shared" si="10"/>
        <v>1.142558935241862</v>
      </c>
    </row>
    <row r="45" spans="1:29" ht="12.75">
      <c r="A45" s="25" t="s">
        <v>77</v>
      </c>
      <c r="B45" s="26" t="s">
        <v>80</v>
      </c>
      <c r="C45" s="27"/>
      <c r="D45" s="28">
        <v>683</v>
      </c>
      <c r="E45" s="28">
        <v>3</v>
      </c>
      <c r="F45" s="29">
        <f t="shared" si="7"/>
        <v>686</v>
      </c>
      <c r="G45" s="30">
        <v>609</v>
      </c>
      <c r="H45" s="31"/>
      <c r="I45" s="32">
        <v>40.1</v>
      </c>
      <c r="J45" s="33">
        <v>15.1</v>
      </c>
      <c r="K45" s="34">
        <f t="shared" si="0"/>
        <v>654.1523113671491</v>
      </c>
      <c r="L45" s="34">
        <f t="shared" si="1"/>
        <v>773.8929324153436</v>
      </c>
      <c r="M45" s="34">
        <f t="shared" si="2"/>
        <v>680.3586234451807</v>
      </c>
      <c r="N45" s="34">
        <f t="shared" si="3"/>
        <v>805.3400584394094</v>
      </c>
      <c r="O45" s="35"/>
      <c r="P45" s="36">
        <f t="shared" si="8"/>
        <v>686</v>
      </c>
      <c r="Q45" s="37">
        <f t="shared" si="4"/>
        <v>1.1264367816091954</v>
      </c>
      <c r="R45" s="38"/>
      <c r="S45" s="39">
        <v>1.14</v>
      </c>
      <c r="T45" s="39">
        <f t="shared" si="9"/>
        <v>-0.013563218390804543</v>
      </c>
      <c r="U45" s="35">
        <f aca="true" t="shared" si="13" ref="U45:U51">(S45*G45)-(Q45*G45)</f>
        <v>8.259999999999991</v>
      </c>
      <c r="V45" s="40"/>
      <c r="W45" s="35">
        <f t="shared" si="5"/>
        <v>694.26</v>
      </c>
      <c r="X45" s="39">
        <f t="shared" si="6"/>
        <v>1.14</v>
      </c>
      <c r="Z45" s="41">
        <v>6</v>
      </c>
      <c r="AA45" s="42"/>
      <c r="AB45" s="43">
        <f t="shared" si="11"/>
        <v>688.26</v>
      </c>
      <c r="AC45" s="44">
        <f t="shared" si="10"/>
        <v>1.1301477832512314</v>
      </c>
    </row>
    <row r="46" spans="1:29" ht="12.75">
      <c r="A46" s="25" t="s">
        <v>77</v>
      </c>
      <c r="B46" s="26" t="s">
        <v>81</v>
      </c>
      <c r="C46" s="27"/>
      <c r="D46" s="28">
        <v>627</v>
      </c>
      <c r="E46" s="28">
        <v>3</v>
      </c>
      <c r="F46" s="29">
        <f t="shared" si="7"/>
        <v>630</v>
      </c>
      <c r="G46" s="30">
        <v>571</v>
      </c>
      <c r="H46" s="31"/>
      <c r="I46" s="32">
        <v>44</v>
      </c>
      <c r="J46" s="33"/>
      <c r="K46" s="34">
        <f t="shared" si="0"/>
        <v>623.7648822069225</v>
      </c>
      <c r="L46" s="34">
        <f t="shared" si="1"/>
        <v>736.0340030911902</v>
      </c>
      <c r="M46" s="34">
        <f t="shared" si="2"/>
        <v>646.6630653246051</v>
      </c>
      <c r="N46" s="34">
        <f t="shared" si="3"/>
        <v>763.8459871336438</v>
      </c>
      <c r="O46" s="35">
        <v>17</v>
      </c>
      <c r="P46" s="36">
        <f t="shared" si="8"/>
        <v>647</v>
      </c>
      <c r="Q46" s="37">
        <f t="shared" si="4"/>
        <v>1.1330998248686515</v>
      </c>
      <c r="R46" s="38"/>
      <c r="S46" s="39">
        <v>1.14</v>
      </c>
      <c r="T46" s="39">
        <f t="shared" si="9"/>
        <v>-0.0069001751313484405</v>
      </c>
      <c r="U46" s="35">
        <f t="shared" si="13"/>
        <v>3.939999999999941</v>
      </c>
      <c r="V46" s="40"/>
      <c r="W46" s="35">
        <f t="shared" si="5"/>
        <v>650.9399999999999</v>
      </c>
      <c r="X46" s="39">
        <f t="shared" si="6"/>
        <v>1.14</v>
      </c>
      <c r="Z46" s="41">
        <v>5</v>
      </c>
      <c r="AA46" s="42"/>
      <c r="AB46" s="43">
        <f t="shared" si="11"/>
        <v>645.9399999999999</v>
      </c>
      <c r="AC46" s="44">
        <f t="shared" si="10"/>
        <v>1.1312434325744307</v>
      </c>
    </row>
    <row r="47" spans="1:29" ht="12.75">
      <c r="A47" s="25" t="s">
        <v>77</v>
      </c>
      <c r="B47" s="26" t="s">
        <v>82</v>
      </c>
      <c r="C47" s="27" t="s">
        <v>83</v>
      </c>
      <c r="D47" s="28">
        <v>491</v>
      </c>
      <c r="E47" s="28">
        <v>3</v>
      </c>
      <c r="F47" s="29">
        <f t="shared" si="7"/>
        <v>494</v>
      </c>
      <c r="G47" s="30">
        <v>379</v>
      </c>
      <c r="H47" s="31"/>
      <c r="I47" s="32">
        <v>58.6</v>
      </c>
      <c r="J47" s="33">
        <v>22.7</v>
      </c>
      <c r="K47" s="34">
        <f t="shared" si="0"/>
        <v>439.9389255772564</v>
      </c>
      <c r="L47" s="34">
        <f t="shared" si="1"/>
        <v>514.4573087911573</v>
      </c>
      <c r="M47" s="34">
        <f t="shared" si="2"/>
        <v>458.58941875388444</v>
      </c>
      <c r="N47" s="34">
        <f t="shared" si="3"/>
        <v>536.3693265745949</v>
      </c>
      <c r="O47" s="35"/>
      <c r="P47" s="36">
        <f t="shared" si="8"/>
        <v>494</v>
      </c>
      <c r="Q47" s="37">
        <f t="shared" si="4"/>
        <v>1.3034300791556728</v>
      </c>
      <c r="R47" s="38"/>
      <c r="S47" s="39">
        <v>1.2928039702233252</v>
      </c>
      <c r="T47" s="39">
        <f t="shared" si="9"/>
        <v>0.010626108932347611</v>
      </c>
      <c r="U47" s="35"/>
      <c r="V47" s="40"/>
      <c r="W47" s="35">
        <f t="shared" si="5"/>
        <v>494</v>
      </c>
      <c r="X47" s="39">
        <f t="shared" si="6"/>
        <v>1.3034300791556728</v>
      </c>
      <c r="Z47" s="41">
        <v>3</v>
      </c>
      <c r="AA47" s="42"/>
      <c r="AB47" s="43">
        <f t="shared" si="11"/>
        <v>491</v>
      </c>
      <c r="AC47" s="44">
        <f t="shared" si="10"/>
        <v>1.2955145118733509</v>
      </c>
    </row>
    <row r="48" spans="1:29" ht="12.75">
      <c r="A48" s="25" t="s">
        <v>84</v>
      </c>
      <c r="B48" s="26" t="s">
        <v>85</v>
      </c>
      <c r="C48" s="27"/>
      <c r="D48" s="28">
        <v>866</v>
      </c>
      <c r="E48" s="28">
        <v>3</v>
      </c>
      <c r="F48" s="29">
        <f t="shared" si="7"/>
        <v>869</v>
      </c>
      <c r="G48" s="30">
        <v>782</v>
      </c>
      <c r="H48" s="31"/>
      <c r="I48" s="32">
        <v>44.8</v>
      </c>
      <c r="J48" s="33">
        <v>15.1</v>
      </c>
      <c r="K48" s="34">
        <f t="shared" si="0"/>
        <v>857.1930120369071</v>
      </c>
      <c r="L48" s="34">
        <f t="shared" si="1"/>
        <v>1010.9486206735047</v>
      </c>
      <c r="M48" s="34">
        <f t="shared" si="2"/>
        <v>819.0299461614832</v>
      </c>
      <c r="N48" s="34">
        <f t="shared" si="3"/>
        <v>979.5151385514451</v>
      </c>
      <c r="O48" s="35"/>
      <c r="P48" s="36">
        <f t="shared" si="8"/>
        <v>869</v>
      </c>
      <c r="Q48" s="37">
        <f t="shared" si="4"/>
        <v>1.1112531969309463</v>
      </c>
      <c r="R48" s="38"/>
      <c r="S48" s="39">
        <v>1.1407042253521127</v>
      </c>
      <c r="T48" s="39">
        <f t="shared" si="9"/>
        <v>-0.029451028421166425</v>
      </c>
      <c r="U48" s="35">
        <f t="shared" si="13"/>
        <v>23.03070422535211</v>
      </c>
      <c r="V48" s="40"/>
      <c r="W48" s="35">
        <f t="shared" si="5"/>
        <v>892.0307042253521</v>
      </c>
      <c r="X48" s="39">
        <f t="shared" si="6"/>
        <v>1.1407042253521127</v>
      </c>
      <c r="Z48" s="41">
        <v>7.5</v>
      </c>
      <c r="AA48" s="42"/>
      <c r="AB48" s="45">
        <f t="shared" si="11"/>
        <v>884.5307042253521</v>
      </c>
      <c r="AC48" s="44">
        <f t="shared" si="10"/>
        <v>1.131113432513238</v>
      </c>
    </row>
    <row r="49" spans="1:29" ht="12.75">
      <c r="A49" s="25" t="s">
        <v>86</v>
      </c>
      <c r="B49" s="26" t="s">
        <v>87</v>
      </c>
      <c r="C49" s="27"/>
      <c r="D49" s="28">
        <v>693</v>
      </c>
      <c r="E49" s="28">
        <v>3</v>
      </c>
      <c r="F49" s="29">
        <f t="shared" si="7"/>
        <v>696</v>
      </c>
      <c r="G49" s="30">
        <v>627</v>
      </c>
      <c r="H49" s="31"/>
      <c r="I49" s="32">
        <v>31.1</v>
      </c>
      <c r="J49" s="33">
        <v>11.1</v>
      </c>
      <c r="K49" s="34">
        <f t="shared" si="0"/>
        <v>647.0571870170015</v>
      </c>
      <c r="L49" s="34">
        <f t="shared" si="1"/>
        <v>770.3369397217929</v>
      </c>
      <c r="M49" s="34">
        <f t="shared" si="2"/>
        <v>695.9128615131286</v>
      </c>
      <c r="N49" s="34">
        <f t="shared" si="3"/>
        <v>824.5883290687631</v>
      </c>
      <c r="O49" s="35"/>
      <c r="P49" s="36">
        <f t="shared" si="8"/>
        <v>696</v>
      </c>
      <c r="Q49" s="37">
        <f t="shared" si="4"/>
        <v>1.1100478468899522</v>
      </c>
      <c r="R49" s="38"/>
      <c r="S49" s="39">
        <v>1.1411091854419408</v>
      </c>
      <c r="T49" s="39">
        <f t="shared" si="9"/>
        <v>-0.03106133855198867</v>
      </c>
      <c r="U49" s="35">
        <f t="shared" si="13"/>
        <v>19.47545927209694</v>
      </c>
      <c r="V49" s="40"/>
      <c r="W49" s="35">
        <f t="shared" si="5"/>
        <v>715.4754592720969</v>
      </c>
      <c r="X49" s="39">
        <f t="shared" si="6"/>
        <v>1.1411091854419408</v>
      </c>
      <c r="Z49" s="41">
        <v>5.5</v>
      </c>
      <c r="AA49" s="42"/>
      <c r="AB49" s="45">
        <v>709.5</v>
      </c>
      <c r="AC49" s="44">
        <f t="shared" si="10"/>
        <v>1.131578947368421</v>
      </c>
    </row>
    <row r="50" spans="1:29" ht="12.75">
      <c r="A50" s="25" t="s">
        <v>88</v>
      </c>
      <c r="B50" s="26" t="s">
        <v>89</v>
      </c>
      <c r="C50" s="27" t="s">
        <v>44</v>
      </c>
      <c r="D50" s="28">
        <v>863</v>
      </c>
      <c r="E50" s="28">
        <v>3</v>
      </c>
      <c r="F50" s="29">
        <f t="shared" si="7"/>
        <v>866</v>
      </c>
      <c r="G50" s="30">
        <v>658</v>
      </c>
      <c r="H50" s="31"/>
      <c r="I50" s="32">
        <v>88.8</v>
      </c>
      <c r="J50" s="33">
        <v>72</v>
      </c>
      <c r="K50" s="34">
        <f t="shared" si="0"/>
        <v>856.8700295068147</v>
      </c>
      <c r="L50" s="34">
        <f t="shared" si="1"/>
        <v>986.2449533979673</v>
      </c>
      <c r="M50" s="34">
        <f t="shared" si="2"/>
        <v>722.0876671859487</v>
      </c>
      <c r="N50" s="34">
        <f t="shared" si="3"/>
        <v>857.1250797084485</v>
      </c>
      <c r="O50" s="35"/>
      <c r="P50" s="36">
        <f t="shared" si="8"/>
        <v>866</v>
      </c>
      <c r="Q50" s="37">
        <f t="shared" si="4"/>
        <v>1.3161094224924013</v>
      </c>
      <c r="R50" s="38"/>
      <c r="S50" s="39">
        <v>1.30890756302521</v>
      </c>
      <c r="T50" s="39">
        <f t="shared" si="9"/>
        <v>0.007201859467191207</v>
      </c>
      <c r="U50" s="35"/>
      <c r="V50" s="40"/>
      <c r="W50" s="35">
        <f t="shared" si="5"/>
        <v>866</v>
      </c>
      <c r="X50" s="39">
        <f t="shared" si="6"/>
        <v>1.3161094224924013</v>
      </c>
      <c r="Z50" s="41">
        <v>5.5</v>
      </c>
      <c r="AA50" s="42"/>
      <c r="AB50" s="45">
        <f t="shared" si="11"/>
        <v>860.5</v>
      </c>
      <c r="AC50" s="44">
        <f t="shared" si="10"/>
        <v>1.3077507598784195</v>
      </c>
    </row>
    <row r="51" spans="1:29" ht="12.75">
      <c r="A51" s="25" t="s">
        <v>88</v>
      </c>
      <c r="B51" s="26" t="s">
        <v>90</v>
      </c>
      <c r="C51" s="27" t="s">
        <v>29</v>
      </c>
      <c r="D51" s="28">
        <v>859</v>
      </c>
      <c r="E51" s="28">
        <v>3</v>
      </c>
      <c r="F51" s="29">
        <f t="shared" si="7"/>
        <v>862</v>
      </c>
      <c r="G51" s="30">
        <v>708</v>
      </c>
      <c r="H51" s="31"/>
      <c r="I51" s="32">
        <v>84.1</v>
      </c>
      <c r="J51" s="33">
        <v>43.5</v>
      </c>
      <c r="K51" s="34">
        <f t="shared" si="0"/>
        <v>906.3965153856964</v>
      </c>
      <c r="L51" s="34">
        <f t="shared" si="1"/>
        <v>1045.6023605451735</v>
      </c>
      <c r="M51" s="34">
        <f t="shared" si="2"/>
        <v>762.6705680084592</v>
      </c>
      <c r="N51" s="34">
        <f t="shared" si="3"/>
        <v>907.9691820904195</v>
      </c>
      <c r="O51" s="35">
        <v>45</v>
      </c>
      <c r="P51" s="36">
        <f t="shared" si="8"/>
        <v>907</v>
      </c>
      <c r="Q51" s="37">
        <f t="shared" si="4"/>
        <v>1.2810734463276836</v>
      </c>
      <c r="R51" s="38"/>
      <c r="S51" s="39">
        <v>1.287</v>
      </c>
      <c r="T51" s="39">
        <f t="shared" si="9"/>
        <v>-0.005926553672316315</v>
      </c>
      <c r="U51" s="35">
        <f t="shared" si="13"/>
        <v>4.195999999999913</v>
      </c>
      <c r="V51" s="40"/>
      <c r="W51" s="35">
        <f t="shared" si="5"/>
        <v>911.1959999999999</v>
      </c>
      <c r="X51" s="39">
        <f t="shared" si="6"/>
        <v>1.287</v>
      </c>
      <c r="Z51" s="41">
        <v>6</v>
      </c>
      <c r="AA51" s="42"/>
      <c r="AB51" s="43">
        <f t="shared" si="11"/>
        <v>905.1959999999999</v>
      </c>
      <c r="AC51" s="44">
        <f t="shared" si="10"/>
        <v>1.2785254237288135</v>
      </c>
    </row>
    <row r="52" spans="1:29" ht="12.75">
      <c r="A52" s="25" t="s">
        <v>88</v>
      </c>
      <c r="B52" s="26" t="s">
        <v>91</v>
      </c>
      <c r="C52" s="27" t="s">
        <v>42</v>
      </c>
      <c r="D52" s="28">
        <v>873</v>
      </c>
      <c r="E52" s="28">
        <v>3</v>
      </c>
      <c r="F52" s="29">
        <f t="shared" si="7"/>
        <v>876</v>
      </c>
      <c r="G52" s="30">
        <v>701</v>
      </c>
      <c r="H52" s="31"/>
      <c r="I52" s="32">
        <v>76.2</v>
      </c>
      <c r="J52" s="33">
        <v>49.1</v>
      </c>
      <c r="K52" s="34">
        <f t="shared" si="0"/>
        <v>871.4975410987777</v>
      </c>
      <c r="L52" s="34">
        <f t="shared" si="1"/>
        <v>1009.3270572806896</v>
      </c>
      <c r="M52" s="34">
        <f t="shared" si="2"/>
        <v>757.1104416049851</v>
      </c>
      <c r="N52" s="34">
        <f t="shared" si="3"/>
        <v>900.972487468621</v>
      </c>
      <c r="O52" s="35"/>
      <c r="P52" s="36">
        <f t="shared" si="8"/>
        <v>876</v>
      </c>
      <c r="Q52" s="37">
        <f t="shared" si="4"/>
        <v>1.2496433666191156</v>
      </c>
      <c r="R52" s="38"/>
      <c r="S52" s="39">
        <v>1.2393980848153214</v>
      </c>
      <c r="T52" s="39">
        <f t="shared" si="9"/>
        <v>0.010245281803794137</v>
      </c>
      <c r="U52" s="35"/>
      <c r="V52" s="40"/>
      <c r="W52" s="35">
        <f t="shared" si="5"/>
        <v>876</v>
      </c>
      <c r="X52" s="39">
        <f t="shared" si="6"/>
        <v>1.2496433666191156</v>
      </c>
      <c r="Z52" s="41">
        <v>6.5</v>
      </c>
      <c r="AA52" s="42"/>
      <c r="AB52" s="45">
        <f t="shared" si="11"/>
        <v>869.5</v>
      </c>
      <c r="AC52" s="44">
        <f t="shared" si="10"/>
        <v>1.2403708987161197</v>
      </c>
    </row>
    <row r="53" spans="1:29" ht="12.75">
      <c r="A53" s="25" t="s">
        <v>92</v>
      </c>
      <c r="B53" s="26" t="s">
        <v>93</v>
      </c>
      <c r="C53" s="27"/>
      <c r="D53" s="28">
        <v>686</v>
      </c>
      <c r="E53" s="28">
        <v>3</v>
      </c>
      <c r="F53" s="29">
        <f t="shared" si="7"/>
        <v>689</v>
      </c>
      <c r="G53" s="30">
        <v>598</v>
      </c>
      <c r="H53" s="31"/>
      <c r="I53" s="32">
        <v>39.7</v>
      </c>
      <c r="J53" s="33">
        <v>11.2</v>
      </c>
      <c r="K53" s="34">
        <f t="shared" si="0"/>
        <v>641.2164301437872</v>
      </c>
      <c r="L53" s="34">
        <f t="shared" si="1"/>
        <v>758.7942485129503</v>
      </c>
      <c r="M53" s="34">
        <f t="shared" si="2"/>
        <v>670.7245114578373</v>
      </c>
      <c r="N53" s="34">
        <f t="shared" si="3"/>
        <v>793.4484821089846</v>
      </c>
      <c r="O53" s="35"/>
      <c r="P53" s="36">
        <f t="shared" si="8"/>
        <v>689</v>
      </c>
      <c r="Q53" s="37">
        <f t="shared" si="4"/>
        <v>1.1521739130434783</v>
      </c>
      <c r="R53" s="38"/>
      <c r="S53" s="39">
        <v>1.1560077519379846</v>
      </c>
      <c r="T53" s="39">
        <f t="shared" si="9"/>
        <v>-0.0038338388945062807</v>
      </c>
      <c r="U53" s="35">
        <f>(S53*G53)-(Q53*G53)</f>
        <v>2.292635658914719</v>
      </c>
      <c r="V53" s="40"/>
      <c r="W53" s="35">
        <f t="shared" si="5"/>
        <v>691.2926356589147</v>
      </c>
      <c r="X53" s="39">
        <f t="shared" si="6"/>
        <v>1.1560077519379846</v>
      </c>
      <c r="Z53" s="41">
        <v>6</v>
      </c>
      <c r="AA53" s="42"/>
      <c r="AB53" s="43">
        <f t="shared" si="11"/>
        <v>685.2926356589147</v>
      </c>
      <c r="AC53" s="44">
        <f t="shared" si="10"/>
        <v>1.145974307121931</v>
      </c>
    </row>
    <row r="54" spans="1:29" ht="12.75">
      <c r="A54" s="25" t="s">
        <v>92</v>
      </c>
      <c r="B54" s="26" t="s">
        <v>94</v>
      </c>
      <c r="C54" s="27"/>
      <c r="D54" s="28">
        <v>545</v>
      </c>
      <c r="E54" s="28">
        <v>3</v>
      </c>
      <c r="F54" s="29">
        <f t="shared" si="7"/>
        <v>548</v>
      </c>
      <c r="G54" s="30">
        <v>480</v>
      </c>
      <c r="H54" s="31"/>
      <c r="I54" s="32">
        <v>44</v>
      </c>
      <c r="J54" s="33">
        <v>10.9</v>
      </c>
      <c r="K54" s="34">
        <f t="shared" si="0"/>
        <v>524.3557678797247</v>
      </c>
      <c r="L54" s="34">
        <f t="shared" si="1"/>
        <v>618.7326120556414</v>
      </c>
      <c r="M54" s="34">
        <f t="shared" si="2"/>
        <v>561.2333621225451</v>
      </c>
      <c r="N54" s="34">
        <f t="shared" si="3"/>
        <v>659.7408970933658</v>
      </c>
      <c r="O54" s="35">
        <v>14</v>
      </c>
      <c r="P54" s="36">
        <f t="shared" si="8"/>
        <v>562</v>
      </c>
      <c r="Q54" s="37">
        <f t="shared" si="4"/>
        <v>1.1708333333333334</v>
      </c>
      <c r="R54" s="38"/>
      <c r="S54" s="39">
        <v>1.1740976645435244</v>
      </c>
      <c r="T54" s="39">
        <f t="shared" si="9"/>
        <v>-0.003264331210190985</v>
      </c>
      <c r="U54" s="35">
        <f>(S54*G54)-(Q54*G54)</f>
        <v>1.5668789808917154</v>
      </c>
      <c r="V54" s="40"/>
      <c r="W54" s="35">
        <f t="shared" si="5"/>
        <v>563.5668789808917</v>
      </c>
      <c r="X54" s="39">
        <f t="shared" si="6"/>
        <v>1.1740976645435244</v>
      </c>
      <c r="Z54" s="41">
        <v>5</v>
      </c>
      <c r="AA54" s="42"/>
      <c r="AB54" s="43">
        <f t="shared" si="11"/>
        <v>558.5668789808917</v>
      </c>
      <c r="AC54" s="44">
        <f t="shared" si="10"/>
        <v>1.1636809978768576</v>
      </c>
    </row>
    <row r="55" spans="1:29" ht="12.75">
      <c r="A55" s="25" t="s">
        <v>92</v>
      </c>
      <c r="B55" s="26" t="s">
        <v>95</v>
      </c>
      <c r="C55" s="27"/>
      <c r="D55" s="28">
        <v>862</v>
      </c>
      <c r="E55" s="28">
        <v>3</v>
      </c>
      <c r="F55" s="29">
        <f t="shared" si="7"/>
        <v>865</v>
      </c>
      <c r="G55" s="30">
        <v>753</v>
      </c>
      <c r="H55" s="31"/>
      <c r="I55" s="32">
        <v>61</v>
      </c>
      <c r="J55" s="33">
        <v>33.4</v>
      </c>
      <c r="K55" s="34">
        <f t="shared" si="0"/>
        <v>882.538148096108</v>
      </c>
      <c r="L55" s="34">
        <f t="shared" si="1"/>
        <v>1030.5918223970775</v>
      </c>
      <c r="M55" s="34">
        <f t="shared" si="2"/>
        <v>797.4698439732341</v>
      </c>
      <c r="N55" s="34">
        <f t="shared" si="3"/>
        <v>952.0035394587089</v>
      </c>
      <c r="O55" s="35">
        <v>18</v>
      </c>
      <c r="P55" s="36">
        <f t="shared" si="8"/>
        <v>883</v>
      </c>
      <c r="Q55" s="37">
        <f t="shared" si="4"/>
        <v>1.1726427622841966</v>
      </c>
      <c r="R55" s="38"/>
      <c r="S55" s="39">
        <v>1.1708683473389356</v>
      </c>
      <c r="T55" s="39">
        <f t="shared" si="9"/>
        <v>0.0017744149452609825</v>
      </c>
      <c r="U55" s="35"/>
      <c r="V55" s="40"/>
      <c r="W55" s="35">
        <f t="shared" si="5"/>
        <v>883</v>
      </c>
      <c r="X55" s="39">
        <f t="shared" si="6"/>
        <v>1.1726427622841966</v>
      </c>
      <c r="Z55" s="41">
        <v>7.5</v>
      </c>
      <c r="AA55" s="42"/>
      <c r="AB55" s="45">
        <f t="shared" si="11"/>
        <v>875.5</v>
      </c>
      <c r="AC55" s="44">
        <f t="shared" si="10"/>
        <v>1.1626826029216468</v>
      </c>
    </row>
    <row r="56" spans="1:29" ht="12.75">
      <c r="A56" s="25" t="s">
        <v>96</v>
      </c>
      <c r="B56" s="26" t="s">
        <v>97</v>
      </c>
      <c r="C56" s="27"/>
      <c r="D56" s="28">
        <v>983</v>
      </c>
      <c r="E56" s="28">
        <v>3</v>
      </c>
      <c r="F56" s="29">
        <f t="shared" si="7"/>
        <v>986</v>
      </c>
      <c r="G56" s="30">
        <v>891</v>
      </c>
      <c r="H56" s="31"/>
      <c r="I56" s="32">
        <v>43.9</v>
      </c>
      <c r="J56" s="33">
        <v>17.1</v>
      </c>
      <c r="K56" s="34">
        <f t="shared" si="0"/>
        <v>972.918083462133</v>
      </c>
      <c r="L56" s="34">
        <f t="shared" si="1"/>
        <v>1148.1051004636786</v>
      </c>
      <c r="M56" s="34">
        <f t="shared" si="2"/>
        <v>893.9954354301028</v>
      </c>
      <c r="N56" s="34">
        <f t="shared" si="3"/>
        <v>1076.8500472196886</v>
      </c>
      <c r="O56" s="35"/>
      <c r="P56" s="36">
        <f t="shared" si="8"/>
        <v>986</v>
      </c>
      <c r="Q56" s="37">
        <f t="shared" si="4"/>
        <v>1.10662177328844</v>
      </c>
      <c r="R56" s="38"/>
      <c r="S56" s="39">
        <v>1.1431897555296857</v>
      </c>
      <c r="T56" s="39">
        <f t="shared" si="9"/>
        <v>-0.03656798224124569</v>
      </c>
      <c r="U56" s="35">
        <f>(S56*G56)-(Q56*G56)</f>
        <v>32.58207217694985</v>
      </c>
      <c r="V56" s="40"/>
      <c r="W56" s="35">
        <f t="shared" si="5"/>
        <v>1018.5820721769499</v>
      </c>
      <c r="X56" s="39">
        <f t="shared" si="6"/>
        <v>1.1431897555296855</v>
      </c>
      <c r="Z56" s="41">
        <v>8.5</v>
      </c>
      <c r="AA56" s="42"/>
      <c r="AB56" s="45">
        <v>1010.5</v>
      </c>
      <c r="AC56" s="44">
        <f t="shared" si="10"/>
        <v>1.1341189674523007</v>
      </c>
    </row>
    <row r="57" spans="1:29" ht="12.75">
      <c r="A57" s="25" t="s">
        <v>98</v>
      </c>
      <c r="B57" s="26" t="s">
        <v>99</v>
      </c>
      <c r="C57" s="27" t="s">
        <v>42</v>
      </c>
      <c r="D57" s="28">
        <v>416</v>
      </c>
      <c r="E57" s="28">
        <v>3</v>
      </c>
      <c r="F57" s="29">
        <f t="shared" si="7"/>
        <v>419</v>
      </c>
      <c r="G57" s="30">
        <v>311</v>
      </c>
      <c r="H57" s="31"/>
      <c r="I57" s="32">
        <v>70.5</v>
      </c>
      <c r="J57" s="33">
        <v>26.3</v>
      </c>
      <c r="K57" s="34">
        <f t="shared" si="0"/>
        <v>378.3389068427708</v>
      </c>
      <c r="L57" s="34">
        <f t="shared" si="1"/>
        <v>439.48723713175036</v>
      </c>
      <c r="M57" s="34">
        <f t="shared" si="2"/>
        <v>384.8445826505985</v>
      </c>
      <c r="N57" s="34">
        <f t="shared" si="3"/>
        <v>448.6692563504427</v>
      </c>
      <c r="O57" s="35"/>
      <c r="P57" s="36">
        <f t="shared" si="8"/>
        <v>419</v>
      </c>
      <c r="Q57" s="37">
        <f t="shared" si="4"/>
        <v>1.347266881028939</v>
      </c>
      <c r="R57" s="38"/>
      <c r="S57" s="39">
        <v>1.3331313131313132</v>
      </c>
      <c r="T57" s="39">
        <f t="shared" si="9"/>
        <v>0.014135567897625823</v>
      </c>
      <c r="U57" s="35"/>
      <c r="V57" s="40"/>
      <c r="W57" s="35">
        <f t="shared" si="5"/>
        <v>419</v>
      </c>
      <c r="X57" s="39">
        <f t="shared" si="6"/>
        <v>1.347266881028939</v>
      </c>
      <c r="Z57" s="41">
        <v>3.5</v>
      </c>
      <c r="AA57" s="42"/>
      <c r="AB57" s="45">
        <f t="shared" si="11"/>
        <v>415.5</v>
      </c>
      <c r="AC57" s="44">
        <f t="shared" si="10"/>
        <v>1.3360128617363345</v>
      </c>
    </row>
    <row r="58" spans="1:29" ht="12.75">
      <c r="A58" s="25" t="s">
        <v>98</v>
      </c>
      <c r="B58" s="26" t="s">
        <v>43</v>
      </c>
      <c r="C58" s="27"/>
      <c r="D58" s="28">
        <v>502</v>
      </c>
      <c r="E58" s="28">
        <v>3</v>
      </c>
      <c r="F58" s="29">
        <f t="shared" si="7"/>
        <v>505</v>
      </c>
      <c r="G58" s="30">
        <v>405</v>
      </c>
      <c r="H58" s="31"/>
      <c r="I58" s="32">
        <v>44.9</v>
      </c>
      <c r="J58" s="33">
        <v>16.4</v>
      </c>
      <c r="K58" s="34">
        <f t="shared" si="0"/>
        <v>444.1323591400872</v>
      </c>
      <c r="L58" s="34">
        <f t="shared" si="1"/>
        <v>523.762821413517</v>
      </c>
      <c r="M58" s="34">
        <f t="shared" si="2"/>
        <v>485.79960690618213</v>
      </c>
      <c r="N58" s="34">
        <f t="shared" si="3"/>
        <v>568.9153395378121</v>
      </c>
      <c r="O58" s="35"/>
      <c r="P58" s="36">
        <f t="shared" si="8"/>
        <v>505</v>
      </c>
      <c r="Q58" s="37">
        <f t="shared" si="4"/>
        <v>1.2469135802469136</v>
      </c>
      <c r="R58" s="38"/>
      <c r="S58" s="39">
        <v>1.1820083682008369</v>
      </c>
      <c r="T58" s="39">
        <f t="shared" si="9"/>
        <v>0.06490521204607669</v>
      </c>
      <c r="U58" s="35"/>
      <c r="V58" s="40"/>
      <c r="W58" s="35">
        <f t="shared" si="5"/>
        <v>505</v>
      </c>
      <c r="X58" s="39">
        <f t="shared" si="6"/>
        <v>1.2469135802469136</v>
      </c>
      <c r="Z58" s="41">
        <v>4</v>
      </c>
      <c r="AA58" s="42"/>
      <c r="AB58" s="43">
        <f t="shared" si="11"/>
        <v>501</v>
      </c>
      <c r="AC58" s="44">
        <f t="shared" si="10"/>
        <v>1.237037037037037</v>
      </c>
    </row>
    <row r="59" spans="1:29" ht="12.75">
      <c r="A59" s="25" t="s">
        <v>100</v>
      </c>
      <c r="B59" s="26" t="s">
        <v>101</v>
      </c>
      <c r="C59" s="27"/>
      <c r="D59" s="28">
        <v>1078</v>
      </c>
      <c r="E59" s="28">
        <v>3</v>
      </c>
      <c r="F59" s="29">
        <f t="shared" si="7"/>
        <v>1081</v>
      </c>
      <c r="G59" s="30">
        <v>969</v>
      </c>
      <c r="H59" s="31"/>
      <c r="I59" s="32">
        <v>43.9</v>
      </c>
      <c r="J59" s="33">
        <v>17.9</v>
      </c>
      <c r="K59" s="34">
        <f t="shared" si="0"/>
        <v>1058.089363495855</v>
      </c>
      <c r="L59" s="34">
        <f t="shared" si="1"/>
        <v>1248.6126176759872</v>
      </c>
      <c r="M59" s="34">
        <f t="shared" si="2"/>
        <v>941.7537432701855</v>
      </c>
      <c r="N59" s="34">
        <f t="shared" si="3"/>
        <v>1140.6158294925297</v>
      </c>
      <c r="O59" s="35"/>
      <c r="P59" s="36">
        <f t="shared" si="8"/>
        <v>1081</v>
      </c>
      <c r="Q59" s="37">
        <f t="shared" si="4"/>
        <v>1.1155830753353972</v>
      </c>
      <c r="R59" s="38"/>
      <c r="S59" s="39">
        <v>1.14</v>
      </c>
      <c r="T59" s="39">
        <f t="shared" si="9"/>
        <v>-0.024416924664602657</v>
      </c>
      <c r="U59" s="35">
        <f>(S59*G59)-(Q59*G59)</f>
        <v>23.659999999999854</v>
      </c>
      <c r="V59" s="40"/>
      <c r="W59" s="35">
        <f t="shared" si="5"/>
        <v>1104.6599999999999</v>
      </c>
      <c r="X59" s="39">
        <f t="shared" si="6"/>
        <v>1.14</v>
      </c>
      <c r="Z59" s="41">
        <v>9</v>
      </c>
      <c r="AA59" s="42"/>
      <c r="AB59" s="43">
        <f t="shared" si="11"/>
        <v>1095.6599999999999</v>
      </c>
      <c r="AC59" s="44">
        <f t="shared" si="10"/>
        <v>1.1307120743034054</v>
      </c>
    </row>
    <row r="60" spans="1:29" ht="12.75">
      <c r="A60" s="25" t="s">
        <v>100</v>
      </c>
      <c r="B60" s="26" t="s">
        <v>68</v>
      </c>
      <c r="C60" s="27"/>
      <c r="D60" s="28">
        <v>641</v>
      </c>
      <c r="E60" s="28">
        <v>3</v>
      </c>
      <c r="F60" s="29">
        <f t="shared" si="7"/>
        <v>644</v>
      </c>
      <c r="G60" s="30">
        <v>546</v>
      </c>
      <c r="H60" s="31"/>
      <c r="I60" s="32">
        <v>59</v>
      </c>
      <c r="J60" s="33">
        <v>28.4</v>
      </c>
      <c r="K60" s="34">
        <f t="shared" si="0"/>
        <v>634.8135450330196</v>
      </c>
      <c r="L60" s="34">
        <f t="shared" si="1"/>
        <v>742.1672052831251</v>
      </c>
      <c r="M60" s="34">
        <f t="shared" si="2"/>
        <v>623.8592853279952</v>
      </c>
      <c r="N60" s="34">
        <f t="shared" si="3"/>
        <v>735.9116063573036</v>
      </c>
      <c r="O60" s="35"/>
      <c r="P60" s="36">
        <f t="shared" si="8"/>
        <v>644</v>
      </c>
      <c r="Q60" s="37">
        <f t="shared" si="4"/>
        <v>1.1794871794871795</v>
      </c>
      <c r="R60" s="38"/>
      <c r="S60" s="39">
        <v>1.193771626297578</v>
      </c>
      <c r="T60" s="39">
        <f t="shared" si="9"/>
        <v>-0.014284446810398421</v>
      </c>
      <c r="U60" s="35">
        <f>(S60*G60)-(Q60*G60)</f>
        <v>7.799307958477584</v>
      </c>
      <c r="V60" s="40"/>
      <c r="W60" s="35">
        <f t="shared" si="5"/>
        <v>651.7993079584776</v>
      </c>
      <c r="X60" s="39">
        <f t="shared" si="6"/>
        <v>1.193771626297578</v>
      </c>
      <c r="Z60" s="41">
        <v>5</v>
      </c>
      <c r="AA60" s="42"/>
      <c r="AB60" s="43">
        <f t="shared" si="11"/>
        <v>646.7993079584776</v>
      </c>
      <c r="AC60" s="44">
        <f t="shared" si="10"/>
        <v>1.1846141171400688</v>
      </c>
    </row>
    <row r="61" spans="1:29" ht="12.75">
      <c r="A61" s="25" t="s">
        <v>102</v>
      </c>
      <c r="B61" s="26" t="s">
        <v>103</v>
      </c>
      <c r="C61" s="27"/>
      <c r="D61" s="28">
        <v>521</v>
      </c>
      <c r="E61" s="28">
        <v>3</v>
      </c>
      <c r="F61" s="29">
        <f t="shared" si="7"/>
        <v>524</v>
      </c>
      <c r="G61" s="30">
        <v>445</v>
      </c>
      <c r="H61" s="31"/>
      <c r="I61" s="32">
        <v>66.7</v>
      </c>
      <c r="J61" s="33">
        <v>21.1</v>
      </c>
      <c r="K61" s="34">
        <f t="shared" si="0"/>
        <v>533.4330944686432</v>
      </c>
      <c r="L61" s="34">
        <f t="shared" si="1"/>
        <v>620.9282937567327</v>
      </c>
      <c r="M61" s="34">
        <f t="shared" si="2"/>
        <v>526.5959649363542</v>
      </c>
      <c r="N61" s="34">
        <f t="shared" si="3"/>
        <v>617.9206588155525</v>
      </c>
      <c r="O61" s="35">
        <v>10</v>
      </c>
      <c r="P61" s="36">
        <f t="shared" si="8"/>
        <v>534</v>
      </c>
      <c r="Q61" s="37">
        <f t="shared" si="4"/>
        <v>1.2</v>
      </c>
      <c r="R61" s="38"/>
      <c r="S61" s="39">
        <v>1.1991869918699187</v>
      </c>
      <c r="T61" s="39">
        <f t="shared" si="9"/>
        <v>0.0008130081300812275</v>
      </c>
      <c r="U61" s="35"/>
      <c r="V61" s="40"/>
      <c r="W61" s="35">
        <f t="shared" si="5"/>
        <v>534</v>
      </c>
      <c r="X61" s="39">
        <f t="shared" si="6"/>
        <v>1.2</v>
      </c>
      <c r="Z61" s="41">
        <v>5</v>
      </c>
      <c r="AA61" s="42"/>
      <c r="AB61" s="43">
        <f t="shared" si="11"/>
        <v>529</v>
      </c>
      <c r="AC61" s="44">
        <f t="shared" si="10"/>
        <v>1.1887640449438202</v>
      </c>
    </row>
    <row r="62" spans="1:29" ht="12.75">
      <c r="A62" s="25" t="s">
        <v>102</v>
      </c>
      <c r="B62" s="26" t="s">
        <v>104</v>
      </c>
      <c r="C62" s="27"/>
      <c r="D62" s="28">
        <v>493</v>
      </c>
      <c r="E62" s="28">
        <v>3</v>
      </c>
      <c r="F62" s="29">
        <f t="shared" si="7"/>
        <v>496</v>
      </c>
      <c r="G62" s="30">
        <v>442</v>
      </c>
      <c r="H62" s="31"/>
      <c r="I62" s="32">
        <v>56.2</v>
      </c>
      <c r="J62" s="33">
        <v>26.3</v>
      </c>
      <c r="K62" s="34">
        <f t="shared" si="0"/>
        <v>508.1002294974474</v>
      </c>
      <c r="L62" s="34">
        <f t="shared" si="1"/>
        <v>595.0055735094376</v>
      </c>
      <c r="M62" s="34">
        <f t="shared" si="2"/>
        <v>523.5810362501917</v>
      </c>
      <c r="N62" s="34">
        <f t="shared" si="3"/>
        <v>614.2900580358224</v>
      </c>
      <c r="O62" s="35">
        <v>28</v>
      </c>
      <c r="P62" s="36">
        <f t="shared" si="8"/>
        <v>524</v>
      </c>
      <c r="Q62" s="37">
        <f t="shared" si="4"/>
        <v>1.1855203619909502</v>
      </c>
      <c r="R62" s="38"/>
      <c r="S62" s="39">
        <v>1.167608286252354</v>
      </c>
      <c r="T62" s="39">
        <f t="shared" si="9"/>
        <v>0.01791207573859621</v>
      </c>
      <c r="U62" s="35"/>
      <c r="V62" s="40"/>
      <c r="W62" s="35">
        <f t="shared" si="5"/>
        <v>524</v>
      </c>
      <c r="X62" s="39">
        <f t="shared" si="6"/>
        <v>1.1855203619909502</v>
      </c>
      <c r="Z62" s="41">
        <v>4.5</v>
      </c>
      <c r="AA62" s="42"/>
      <c r="AB62" s="45">
        <f t="shared" si="11"/>
        <v>519.5</v>
      </c>
      <c r="AC62" s="44">
        <f t="shared" si="10"/>
        <v>1.1753393665158371</v>
      </c>
    </row>
    <row r="63" spans="1:29" ht="12.75">
      <c r="A63" s="25" t="s">
        <v>105</v>
      </c>
      <c r="B63" s="26" t="s">
        <v>106</v>
      </c>
      <c r="C63" s="27"/>
      <c r="D63" s="28">
        <v>463</v>
      </c>
      <c r="E63" s="28">
        <v>3</v>
      </c>
      <c r="F63" s="29">
        <f t="shared" si="7"/>
        <v>466</v>
      </c>
      <c r="G63" s="30">
        <v>401</v>
      </c>
      <c r="H63" s="31"/>
      <c r="I63" s="32">
        <v>41.5</v>
      </c>
      <c r="J63" s="33">
        <v>24.8</v>
      </c>
      <c r="K63" s="34">
        <f t="shared" si="0"/>
        <v>433.3602173200319</v>
      </c>
      <c r="L63" s="34">
        <f t="shared" si="1"/>
        <v>512.2042058919958</v>
      </c>
      <c r="M63" s="34">
        <f t="shared" si="2"/>
        <v>481.64893977673563</v>
      </c>
      <c r="N63" s="34">
        <f t="shared" si="3"/>
        <v>563.9437762836087</v>
      </c>
      <c r="O63" s="35">
        <v>16</v>
      </c>
      <c r="P63" s="36">
        <f t="shared" si="8"/>
        <v>482</v>
      </c>
      <c r="Q63" s="37">
        <f t="shared" si="4"/>
        <v>1.201995012468828</v>
      </c>
      <c r="R63" s="38"/>
      <c r="S63" s="39">
        <v>1.2134570765661254</v>
      </c>
      <c r="T63" s="39">
        <f t="shared" si="9"/>
        <v>-0.011462064097297553</v>
      </c>
      <c r="U63" s="35">
        <f>(S63*G63)-(Q63*G63)</f>
        <v>4.596287703016287</v>
      </c>
      <c r="V63" s="40"/>
      <c r="W63" s="35">
        <f t="shared" si="5"/>
        <v>486.5962877030163</v>
      </c>
      <c r="X63" s="39">
        <f t="shared" si="6"/>
        <v>1.2134570765661254</v>
      </c>
      <c r="Z63" s="41">
        <v>4</v>
      </c>
      <c r="AA63" s="42"/>
      <c r="AB63" s="43">
        <f t="shared" si="11"/>
        <v>482.5962877030163</v>
      </c>
      <c r="AC63" s="44">
        <f t="shared" si="10"/>
        <v>1.2034820142219858</v>
      </c>
    </row>
    <row r="64" spans="1:29" ht="12.75">
      <c r="A64" s="25" t="s">
        <v>105</v>
      </c>
      <c r="B64" s="26" t="s">
        <v>107</v>
      </c>
      <c r="C64" s="27"/>
      <c r="D64" s="28">
        <v>175</v>
      </c>
      <c r="E64" s="28">
        <v>3</v>
      </c>
      <c r="F64" s="29">
        <f t="shared" si="7"/>
        <v>178</v>
      </c>
      <c r="G64" s="30">
        <v>90</v>
      </c>
      <c r="H64" s="31"/>
      <c r="I64" s="32"/>
      <c r="J64" s="33"/>
      <c r="K64" s="34"/>
      <c r="L64" s="34"/>
      <c r="M64" s="34"/>
      <c r="N64" s="34"/>
      <c r="O64" s="35"/>
      <c r="P64" s="36">
        <f t="shared" si="8"/>
        <v>178</v>
      </c>
      <c r="Q64" s="37">
        <f t="shared" si="4"/>
        <v>1.9777777777777779</v>
      </c>
      <c r="R64" s="38"/>
      <c r="S64" s="39">
        <v>1.9166666666666667</v>
      </c>
      <c r="T64" s="39">
        <f t="shared" si="9"/>
        <v>0.061111111111111116</v>
      </c>
      <c r="U64" s="35"/>
      <c r="V64" s="40"/>
      <c r="W64" s="35">
        <f t="shared" si="5"/>
        <v>178</v>
      </c>
      <c r="X64" s="39">
        <f t="shared" si="6"/>
        <v>1.9777777777777779</v>
      </c>
      <c r="Z64" s="41">
        <v>1.5</v>
      </c>
      <c r="AA64" s="42"/>
      <c r="AB64" s="45">
        <f t="shared" si="11"/>
        <v>176.5</v>
      </c>
      <c r="AC64" s="44">
        <f t="shared" si="10"/>
        <v>1.961111111111111</v>
      </c>
    </row>
    <row r="65" spans="1:29" ht="12.75">
      <c r="A65" s="25" t="s">
        <v>105</v>
      </c>
      <c r="B65" s="26" t="s">
        <v>108</v>
      </c>
      <c r="C65" s="27"/>
      <c r="D65" s="28">
        <v>358</v>
      </c>
      <c r="E65" s="28">
        <v>3</v>
      </c>
      <c r="F65" s="29">
        <f t="shared" si="7"/>
        <v>361</v>
      </c>
      <c r="G65" s="30">
        <v>293</v>
      </c>
      <c r="H65" s="31"/>
      <c r="I65" s="32">
        <v>68.4</v>
      </c>
      <c r="J65" s="33">
        <v>26.6</v>
      </c>
      <c r="K65" s="34">
        <f aca="true" t="shared" si="14" ref="K65:K102">(I65+189.24)*G65/213.51</f>
        <v>353.55964591822396</v>
      </c>
      <c r="L65" s="34">
        <f aca="true" t="shared" si="15" ref="L65:L102">(I65+231.22)*G65/213.51</f>
        <v>411.16884455060654</v>
      </c>
      <c r="M65" s="34">
        <f aca="true" t="shared" si="16" ref="M65:M102">(3377.11-G65)*G65/2477.78</f>
        <v>364.6991379379928</v>
      </c>
      <c r="N65" s="34">
        <f aca="true" t="shared" si="17" ref="N65:N102">(3885.61-G65)*G65/2477.78</f>
        <v>424.8297790764313</v>
      </c>
      <c r="O65" s="35">
        <v>4</v>
      </c>
      <c r="P65" s="36">
        <f t="shared" si="8"/>
        <v>365</v>
      </c>
      <c r="Q65" s="37">
        <f t="shared" si="4"/>
        <v>1.2457337883959045</v>
      </c>
      <c r="R65" s="38"/>
      <c r="S65" s="39">
        <v>1.2365930599369086</v>
      </c>
      <c r="T65" s="39">
        <f t="shared" si="9"/>
        <v>0.00914072845899594</v>
      </c>
      <c r="U65" s="35"/>
      <c r="V65" s="40"/>
      <c r="W65" s="35">
        <f t="shared" si="5"/>
        <v>365</v>
      </c>
      <c r="X65" s="39">
        <f t="shared" si="6"/>
        <v>1.2457337883959045</v>
      </c>
      <c r="Z65" s="41">
        <v>3</v>
      </c>
      <c r="AA65" s="42"/>
      <c r="AB65" s="43">
        <f t="shared" si="11"/>
        <v>362</v>
      </c>
      <c r="AC65" s="44">
        <f t="shared" si="10"/>
        <v>1.235494880546075</v>
      </c>
    </row>
    <row r="66" spans="1:29" ht="12.75">
      <c r="A66" s="25" t="s">
        <v>105</v>
      </c>
      <c r="B66" s="26" t="s">
        <v>109</v>
      </c>
      <c r="C66" s="27"/>
      <c r="D66" s="28">
        <v>600</v>
      </c>
      <c r="E66" s="28">
        <v>3</v>
      </c>
      <c r="F66" s="29">
        <f t="shared" si="7"/>
        <v>603</v>
      </c>
      <c r="G66" s="30">
        <v>523</v>
      </c>
      <c r="H66" s="31"/>
      <c r="I66" s="32">
        <v>29.3</v>
      </c>
      <c r="J66" s="33">
        <v>9.9</v>
      </c>
      <c r="K66" s="34">
        <f t="shared" si="14"/>
        <v>535.3211559177557</v>
      </c>
      <c r="L66" s="34">
        <f t="shared" si="15"/>
        <v>638.1525923844316</v>
      </c>
      <c r="M66" s="34">
        <f t="shared" si="16"/>
        <v>602.434247592603</v>
      </c>
      <c r="N66" s="34">
        <f t="shared" si="17"/>
        <v>709.7664159045597</v>
      </c>
      <c r="O66" s="35"/>
      <c r="P66" s="36">
        <f t="shared" si="8"/>
        <v>603</v>
      </c>
      <c r="Q66" s="37">
        <f t="shared" si="4"/>
        <v>1.152963671128107</v>
      </c>
      <c r="R66" s="38"/>
      <c r="S66" s="39">
        <v>1.1410714285714283</v>
      </c>
      <c r="T66" s="39">
        <f t="shared" si="9"/>
        <v>0.011892242556678756</v>
      </c>
      <c r="U66" s="35"/>
      <c r="V66" s="40"/>
      <c r="W66" s="35">
        <f t="shared" si="5"/>
        <v>603</v>
      </c>
      <c r="X66" s="39">
        <f t="shared" si="6"/>
        <v>1.152963671128107</v>
      </c>
      <c r="Z66" s="41">
        <v>4</v>
      </c>
      <c r="AA66" s="42"/>
      <c r="AB66" s="43">
        <f t="shared" si="11"/>
        <v>599</v>
      </c>
      <c r="AC66" s="44">
        <f t="shared" si="10"/>
        <v>1.1453154875717018</v>
      </c>
    </row>
    <row r="67" spans="1:29" ht="12.75">
      <c r="A67" s="25" t="s">
        <v>105</v>
      </c>
      <c r="B67" s="26" t="s">
        <v>110</v>
      </c>
      <c r="C67" s="27"/>
      <c r="D67" s="28">
        <v>401</v>
      </c>
      <c r="E67" s="28">
        <v>3</v>
      </c>
      <c r="F67" s="29">
        <f t="shared" si="7"/>
        <v>404</v>
      </c>
      <c r="G67" s="30">
        <v>339</v>
      </c>
      <c r="H67" s="31"/>
      <c r="I67" s="32">
        <v>62.8</v>
      </c>
      <c r="J67" s="33">
        <v>25.4</v>
      </c>
      <c r="K67" s="34">
        <f t="shared" si="14"/>
        <v>400.17591681888445</v>
      </c>
      <c r="L67" s="34">
        <f t="shared" si="15"/>
        <v>466.8295630181256</v>
      </c>
      <c r="M67" s="34">
        <f t="shared" si="16"/>
        <v>415.6621209308332</v>
      </c>
      <c r="N67" s="34">
        <f t="shared" si="17"/>
        <v>485.2330675039753</v>
      </c>
      <c r="O67" s="35">
        <v>12</v>
      </c>
      <c r="P67" s="36">
        <f t="shared" si="8"/>
        <v>416</v>
      </c>
      <c r="Q67" s="37">
        <f t="shared" si="4"/>
        <v>1.2271386430678466</v>
      </c>
      <c r="R67" s="38"/>
      <c r="S67" s="39">
        <v>1.2342857142857142</v>
      </c>
      <c r="T67" s="39">
        <f t="shared" si="9"/>
        <v>-0.007147071217867618</v>
      </c>
      <c r="U67" s="35">
        <f>(S67*G67)-(Q67*G67)</f>
        <v>2.42285714285714</v>
      </c>
      <c r="V67" s="40"/>
      <c r="W67" s="35">
        <f t="shared" si="5"/>
        <v>418.42285714285714</v>
      </c>
      <c r="X67" s="39">
        <f t="shared" si="6"/>
        <v>1.2342857142857142</v>
      </c>
      <c r="Z67" s="41">
        <v>3.5</v>
      </c>
      <c r="AA67" s="42"/>
      <c r="AB67" s="45">
        <v>414.5</v>
      </c>
      <c r="AC67" s="44">
        <f t="shared" si="10"/>
        <v>1.2227138643067847</v>
      </c>
    </row>
    <row r="68" spans="1:29" ht="12.75">
      <c r="A68" s="25" t="s">
        <v>111</v>
      </c>
      <c r="B68" s="26" t="s">
        <v>112</v>
      </c>
      <c r="C68" s="27"/>
      <c r="D68" s="28">
        <v>460</v>
      </c>
      <c r="E68" s="28">
        <v>3</v>
      </c>
      <c r="F68" s="29">
        <f t="shared" si="7"/>
        <v>463</v>
      </c>
      <c r="G68" s="30">
        <v>378</v>
      </c>
      <c r="H68" s="31"/>
      <c r="I68" s="32">
        <v>67</v>
      </c>
      <c r="J68" s="33">
        <v>39.3</v>
      </c>
      <c r="K68" s="34">
        <f t="shared" si="14"/>
        <v>453.6495714486441</v>
      </c>
      <c r="L68" s="34">
        <f t="shared" si="15"/>
        <v>527.9713362371787</v>
      </c>
      <c r="M68" s="34">
        <f t="shared" si="16"/>
        <v>457.53197620450567</v>
      </c>
      <c r="N68" s="34">
        <f t="shared" si="17"/>
        <v>535.1066599940269</v>
      </c>
      <c r="O68" s="35"/>
      <c r="P68" s="36">
        <f t="shared" si="8"/>
        <v>463</v>
      </c>
      <c r="Q68" s="37">
        <f t="shared" si="4"/>
        <v>1.2248677248677249</v>
      </c>
      <c r="R68" s="38"/>
      <c r="S68" s="39">
        <v>1.2406649616368286</v>
      </c>
      <c r="T68" s="39">
        <f t="shared" si="9"/>
        <v>-0.015797236769103717</v>
      </c>
      <c r="U68" s="35">
        <f>(S68*G68)-(Q68*G68)</f>
        <v>5.971355498721209</v>
      </c>
      <c r="V68" s="40"/>
      <c r="W68" s="35">
        <f t="shared" si="5"/>
        <v>468.9713554987212</v>
      </c>
      <c r="X68" s="39">
        <f t="shared" si="6"/>
        <v>1.2406649616368286</v>
      </c>
      <c r="Z68" s="41">
        <v>3.5</v>
      </c>
      <c r="AA68" s="42"/>
      <c r="AB68" s="45">
        <f t="shared" si="11"/>
        <v>465.4713554987212</v>
      </c>
      <c r="AC68" s="44">
        <f t="shared" si="10"/>
        <v>1.2314057023775693</v>
      </c>
    </row>
    <row r="69" spans="1:29" ht="12.75">
      <c r="A69" s="25" t="s">
        <v>111</v>
      </c>
      <c r="B69" s="26" t="s">
        <v>113</v>
      </c>
      <c r="C69" s="27"/>
      <c r="D69" s="28">
        <v>530</v>
      </c>
      <c r="E69" s="28">
        <v>3</v>
      </c>
      <c r="F69" s="29">
        <f t="shared" si="7"/>
        <v>533</v>
      </c>
      <c r="G69" s="30">
        <v>451</v>
      </c>
      <c r="H69" s="31"/>
      <c r="I69" s="32">
        <v>44.7</v>
      </c>
      <c r="J69" s="33">
        <v>19.9</v>
      </c>
      <c r="K69" s="34">
        <f t="shared" si="14"/>
        <v>494.1545595054096</v>
      </c>
      <c r="L69" s="34">
        <f t="shared" si="15"/>
        <v>582.8294693456982</v>
      </c>
      <c r="M69" s="34">
        <f t="shared" si="16"/>
        <v>532.6040286062523</v>
      </c>
      <c r="N69" s="34">
        <f t="shared" si="17"/>
        <v>625.1600666725859</v>
      </c>
      <c r="O69" s="35"/>
      <c r="P69" s="36">
        <f t="shared" si="8"/>
        <v>533</v>
      </c>
      <c r="Q69" s="37">
        <f t="shared" si="4"/>
        <v>1.1818181818181819</v>
      </c>
      <c r="R69" s="38"/>
      <c r="S69" s="39">
        <v>1.1826280623608019</v>
      </c>
      <c r="T69" s="39">
        <f t="shared" si="9"/>
        <v>-0.0008098805426199895</v>
      </c>
      <c r="U69" s="35">
        <v>1</v>
      </c>
      <c r="V69" s="40"/>
      <c r="W69" s="35">
        <f t="shared" si="5"/>
        <v>534</v>
      </c>
      <c r="X69" s="39">
        <f t="shared" si="6"/>
        <v>1.1840354767184036</v>
      </c>
      <c r="Z69" s="41">
        <v>4.5</v>
      </c>
      <c r="AA69" s="42"/>
      <c r="AB69" s="45">
        <f t="shared" si="11"/>
        <v>529.5</v>
      </c>
      <c r="AC69" s="44">
        <f t="shared" si="10"/>
        <v>1.1740576496674058</v>
      </c>
    </row>
    <row r="70" spans="1:29" ht="12.75">
      <c r="A70" s="25" t="s">
        <v>111</v>
      </c>
      <c r="B70" s="26" t="s">
        <v>114</v>
      </c>
      <c r="C70" s="27"/>
      <c r="D70" s="28">
        <v>388</v>
      </c>
      <c r="E70" s="28">
        <v>3</v>
      </c>
      <c r="F70" s="29">
        <f t="shared" si="7"/>
        <v>391</v>
      </c>
      <c r="G70" s="30">
        <v>315</v>
      </c>
      <c r="H70" s="31"/>
      <c r="I70" s="32">
        <v>53.8</v>
      </c>
      <c r="J70" s="33">
        <v>25.3</v>
      </c>
      <c r="K70" s="34">
        <f t="shared" si="14"/>
        <v>358.5668118589294</v>
      </c>
      <c r="L70" s="34">
        <f t="shared" si="15"/>
        <v>420.5016158493747</v>
      </c>
      <c r="M70" s="34">
        <f t="shared" si="16"/>
        <v>389.285832479074</v>
      </c>
      <c r="N70" s="34">
        <f t="shared" si="17"/>
        <v>453.9314023036751</v>
      </c>
      <c r="O70" s="35"/>
      <c r="P70" s="36">
        <f t="shared" si="8"/>
        <v>391</v>
      </c>
      <c r="Q70" s="37">
        <f t="shared" si="4"/>
        <v>1.2412698412698413</v>
      </c>
      <c r="R70" s="38"/>
      <c r="S70" s="39">
        <v>1.2452229299363058</v>
      </c>
      <c r="T70" s="39">
        <f t="shared" si="9"/>
        <v>-0.003953088666464488</v>
      </c>
      <c r="U70" s="35">
        <v>1</v>
      </c>
      <c r="V70" s="40"/>
      <c r="W70" s="35">
        <f t="shared" si="5"/>
        <v>392</v>
      </c>
      <c r="X70" s="39">
        <f t="shared" si="6"/>
        <v>1.2444444444444445</v>
      </c>
      <c r="Z70" s="41">
        <v>3</v>
      </c>
      <c r="AA70" s="42"/>
      <c r="AB70" s="43">
        <f t="shared" si="11"/>
        <v>389</v>
      </c>
      <c r="AC70" s="44">
        <f t="shared" si="10"/>
        <v>1.234920634920635</v>
      </c>
    </row>
    <row r="71" spans="1:29" ht="12.75">
      <c r="A71" s="25" t="s">
        <v>115</v>
      </c>
      <c r="B71" s="26" t="s">
        <v>116</v>
      </c>
      <c r="C71" s="27" t="s">
        <v>29</v>
      </c>
      <c r="D71" s="28">
        <v>714</v>
      </c>
      <c r="E71" s="28">
        <v>3</v>
      </c>
      <c r="F71" s="29">
        <f t="shared" si="7"/>
        <v>717</v>
      </c>
      <c r="G71" s="30">
        <v>542</v>
      </c>
      <c r="H71" s="31"/>
      <c r="I71" s="32">
        <v>71.6</v>
      </c>
      <c r="J71" s="33">
        <v>39.6</v>
      </c>
      <c r="K71" s="34">
        <f t="shared" si="14"/>
        <v>662.1482834527658</v>
      </c>
      <c r="L71" s="34">
        <f t="shared" si="15"/>
        <v>768.7154700014052</v>
      </c>
      <c r="M71" s="34">
        <f t="shared" si="16"/>
        <v>620.1638644270274</v>
      </c>
      <c r="N71" s="34">
        <f t="shared" si="17"/>
        <v>731.3952893315791</v>
      </c>
      <c r="O71" s="35"/>
      <c r="P71" s="36">
        <f t="shared" si="8"/>
        <v>717</v>
      </c>
      <c r="Q71" s="37">
        <f t="shared" si="4"/>
        <v>1.3228782287822878</v>
      </c>
      <c r="R71" s="38"/>
      <c r="S71" s="39">
        <v>1.3013576158940399</v>
      </c>
      <c r="T71" s="39">
        <f t="shared" si="9"/>
        <v>0.021520612888247914</v>
      </c>
      <c r="U71" s="35"/>
      <c r="V71" s="40"/>
      <c r="W71" s="35">
        <f t="shared" si="5"/>
        <v>717</v>
      </c>
      <c r="X71" s="39">
        <f t="shared" si="6"/>
        <v>1.3228782287822878</v>
      </c>
      <c r="Z71" s="41">
        <v>5.5</v>
      </c>
      <c r="AA71" s="42"/>
      <c r="AB71" s="45">
        <f t="shared" si="11"/>
        <v>711.5</v>
      </c>
      <c r="AC71" s="44">
        <f t="shared" si="10"/>
        <v>1.312730627306273</v>
      </c>
    </row>
    <row r="72" spans="1:29" ht="12.75">
      <c r="A72" s="25" t="s">
        <v>115</v>
      </c>
      <c r="B72" s="26" t="s">
        <v>53</v>
      </c>
      <c r="C72" s="27" t="s">
        <v>29</v>
      </c>
      <c r="D72" s="28">
        <v>832</v>
      </c>
      <c r="E72" s="28">
        <v>3</v>
      </c>
      <c r="F72" s="29">
        <f t="shared" si="7"/>
        <v>835</v>
      </c>
      <c r="G72" s="30">
        <v>682</v>
      </c>
      <c r="H72" s="31"/>
      <c r="I72" s="32">
        <v>88.5</v>
      </c>
      <c r="J72" s="33">
        <v>50.7</v>
      </c>
      <c r="K72" s="34">
        <f t="shared" si="14"/>
        <v>887.1653786707883</v>
      </c>
      <c r="L72" s="34">
        <f t="shared" si="15"/>
        <v>1021.2591447707368</v>
      </c>
      <c r="M72" s="34">
        <f t="shared" si="16"/>
        <v>741.8192979199122</v>
      </c>
      <c r="N72" s="34">
        <f t="shared" si="17"/>
        <v>881.7820871909531</v>
      </c>
      <c r="O72" s="35">
        <v>53</v>
      </c>
      <c r="P72" s="36">
        <f t="shared" si="8"/>
        <v>888</v>
      </c>
      <c r="Q72" s="37">
        <f aca="true" t="shared" si="18" ref="Q72:Q103">P72/G72</f>
        <v>1.3020527859237536</v>
      </c>
      <c r="R72" s="38"/>
      <c r="S72" s="39">
        <v>1.301610541727672</v>
      </c>
      <c r="T72" s="39">
        <f t="shared" si="9"/>
        <v>0.00044224419608163146</v>
      </c>
      <c r="U72" s="35"/>
      <c r="V72" s="40"/>
      <c r="W72" s="35">
        <f aca="true" t="shared" si="19" ref="W72:W102">P72+U72</f>
        <v>888</v>
      </c>
      <c r="X72" s="39">
        <f aca="true" t="shared" si="20" ref="X72:X103">W72/G72</f>
        <v>1.3020527859237536</v>
      </c>
      <c r="Z72" s="41">
        <v>6</v>
      </c>
      <c r="AA72" s="42"/>
      <c r="AB72" s="43">
        <f t="shared" si="11"/>
        <v>882</v>
      </c>
      <c r="AC72" s="44">
        <f t="shared" si="10"/>
        <v>1.2932551319648093</v>
      </c>
    </row>
    <row r="73" spans="1:29" ht="12.75">
      <c r="A73" s="25" t="s">
        <v>115</v>
      </c>
      <c r="B73" s="26" t="s">
        <v>117</v>
      </c>
      <c r="C73" s="27" t="s">
        <v>42</v>
      </c>
      <c r="D73" s="28">
        <v>489</v>
      </c>
      <c r="E73" s="28">
        <v>3</v>
      </c>
      <c r="F73" s="29">
        <f aca="true" t="shared" si="21" ref="F73:F102">D73+E73</f>
        <v>492</v>
      </c>
      <c r="G73" s="30">
        <v>373</v>
      </c>
      <c r="H73" s="31"/>
      <c r="I73" s="32">
        <v>59.6</v>
      </c>
      <c r="J73" s="33">
        <v>33</v>
      </c>
      <c r="K73" s="34">
        <f t="shared" si="14"/>
        <v>434.7211840194839</v>
      </c>
      <c r="L73" s="34">
        <f t="shared" si="15"/>
        <v>508.0598566811859</v>
      </c>
      <c r="M73" s="34">
        <f t="shared" si="16"/>
        <v>452.23265584515167</v>
      </c>
      <c r="N73" s="34">
        <f t="shared" si="17"/>
        <v>528.7812194787269</v>
      </c>
      <c r="O73" s="35"/>
      <c r="P73" s="36">
        <f aca="true" t="shared" si="22" ref="P73:P102">F73+O73</f>
        <v>492</v>
      </c>
      <c r="Q73" s="37">
        <f t="shared" si="18"/>
        <v>1.3190348525469169</v>
      </c>
      <c r="R73" s="38"/>
      <c r="S73" s="39">
        <v>1.345</v>
      </c>
      <c r="T73" s="39">
        <f aca="true" t="shared" si="23" ref="T73:T103">Q73-S73</f>
        <v>-0.025965147453083093</v>
      </c>
      <c r="U73" s="35">
        <f>(S73*G73)-(Q73*G73)</f>
        <v>9.685000000000002</v>
      </c>
      <c r="V73" s="40"/>
      <c r="W73" s="35">
        <f t="shared" si="19"/>
        <v>501.685</v>
      </c>
      <c r="X73" s="39">
        <f t="shared" si="20"/>
        <v>1.345</v>
      </c>
      <c r="Z73" s="41">
        <v>3.5</v>
      </c>
      <c r="AA73" s="42"/>
      <c r="AB73" s="45">
        <v>498.5</v>
      </c>
      <c r="AC73" s="44">
        <f aca="true" t="shared" si="24" ref="AC73:AC103">AB73/G73</f>
        <v>1.3364611260053618</v>
      </c>
    </row>
    <row r="74" spans="1:29" ht="12.75">
      <c r="A74" s="25" t="s">
        <v>115</v>
      </c>
      <c r="B74" s="26" t="s">
        <v>41</v>
      </c>
      <c r="C74" s="27"/>
      <c r="D74" s="28">
        <v>607</v>
      </c>
      <c r="E74" s="28">
        <v>3</v>
      </c>
      <c r="F74" s="29">
        <f t="shared" si="21"/>
        <v>610</v>
      </c>
      <c r="G74" s="30">
        <v>491</v>
      </c>
      <c r="H74" s="31"/>
      <c r="I74" s="32">
        <v>78.4</v>
      </c>
      <c r="J74" s="33">
        <v>51</v>
      </c>
      <c r="K74" s="34">
        <f t="shared" si="14"/>
        <v>615.4804927169688</v>
      </c>
      <c r="L74" s="34">
        <f t="shared" si="15"/>
        <v>712.0201395719171</v>
      </c>
      <c r="M74" s="34">
        <f t="shared" si="16"/>
        <v>571.9151861747209</v>
      </c>
      <c r="N74" s="34">
        <f t="shared" si="17"/>
        <v>672.6801854886228</v>
      </c>
      <c r="O74" s="35">
        <v>6</v>
      </c>
      <c r="P74" s="36">
        <f t="shared" si="22"/>
        <v>616</v>
      </c>
      <c r="Q74" s="37">
        <f t="shared" si="18"/>
        <v>1.2545824847250509</v>
      </c>
      <c r="R74" s="38"/>
      <c r="S74" s="39">
        <v>1.303</v>
      </c>
      <c r="T74" s="39">
        <f t="shared" si="23"/>
        <v>-0.048417515274949086</v>
      </c>
      <c r="U74" s="35">
        <f>(S74*G74)-(Q74*G74)</f>
        <v>23.773000000000025</v>
      </c>
      <c r="V74" s="40"/>
      <c r="W74" s="35">
        <f t="shared" si="19"/>
        <v>639.773</v>
      </c>
      <c r="X74" s="39">
        <f t="shared" si="20"/>
        <v>1.3030000000000002</v>
      </c>
      <c r="Z74" s="41">
        <v>4.5</v>
      </c>
      <c r="AA74" s="42"/>
      <c r="AB74" s="45">
        <v>635.5</v>
      </c>
      <c r="AC74" s="44">
        <f t="shared" si="24"/>
        <v>1.2942973523421588</v>
      </c>
    </row>
    <row r="75" spans="1:29" ht="12.75">
      <c r="A75" s="25" t="s">
        <v>115</v>
      </c>
      <c r="B75" s="26" t="s">
        <v>118</v>
      </c>
      <c r="C75" s="27"/>
      <c r="D75" s="28">
        <v>605</v>
      </c>
      <c r="E75" s="28">
        <v>3</v>
      </c>
      <c r="F75" s="29">
        <f t="shared" si="21"/>
        <v>608</v>
      </c>
      <c r="G75" s="30">
        <v>525</v>
      </c>
      <c r="H75" s="31"/>
      <c r="I75" s="32">
        <v>61.1</v>
      </c>
      <c r="J75" s="33">
        <v>31.5</v>
      </c>
      <c r="K75" s="34">
        <f t="shared" si="14"/>
        <v>615.5613320219194</v>
      </c>
      <c r="L75" s="34">
        <f t="shared" si="15"/>
        <v>718.7860053393284</v>
      </c>
      <c r="M75" s="34">
        <f t="shared" si="16"/>
        <v>604.3142450096457</v>
      </c>
      <c r="N75" s="34">
        <f t="shared" si="17"/>
        <v>712.0568613839807</v>
      </c>
      <c r="O75" s="35">
        <v>8</v>
      </c>
      <c r="P75" s="36">
        <f t="shared" si="22"/>
        <v>616</v>
      </c>
      <c r="Q75" s="37">
        <f t="shared" si="18"/>
        <v>1.1733333333333333</v>
      </c>
      <c r="R75" s="38"/>
      <c r="S75" s="39">
        <v>1.1701923076923078</v>
      </c>
      <c r="T75" s="39">
        <f t="shared" si="23"/>
        <v>0.0031410256410255855</v>
      </c>
      <c r="U75" s="35"/>
      <c r="V75" s="40"/>
      <c r="W75" s="35">
        <f t="shared" si="19"/>
        <v>616</v>
      </c>
      <c r="X75" s="39">
        <f t="shared" si="20"/>
        <v>1.1733333333333333</v>
      </c>
      <c r="Z75" s="41">
        <v>5</v>
      </c>
      <c r="AA75" s="42"/>
      <c r="AB75" s="43">
        <f aca="true" t="shared" si="25" ref="AB75:AB102">W75-Z75</f>
        <v>611</v>
      </c>
      <c r="AC75" s="44">
        <f t="shared" si="24"/>
        <v>1.1638095238095238</v>
      </c>
    </row>
    <row r="76" spans="1:29" ht="12.75">
      <c r="A76" s="25" t="s">
        <v>115</v>
      </c>
      <c r="B76" s="26" t="s">
        <v>119</v>
      </c>
      <c r="C76" s="27" t="s">
        <v>42</v>
      </c>
      <c r="D76" s="28">
        <v>674</v>
      </c>
      <c r="E76" s="28">
        <v>3</v>
      </c>
      <c r="F76" s="29">
        <f t="shared" si="21"/>
        <v>677</v>
      </c>
      <c r="G76" s="30">
        <v>510</v>
      </c>
      <c r="H76" s="31"/>
      <c r="I76" s="32">
        <v>73.3</v>
      </c>
      <c r="J76" s="33">
        <v>51</v>
      </c>
      <c r="K76" s="34">
        <f t="shared" si="14"/>
        <v>627.1153575944923</v>
      </c>
      <c r="L76" s="34">
        <f t="shared" si="15"/>
        <v>727.3907545314037</v>
      </c>
      <c r="M76" s="34">
        <f t="shared" si="16"/>
        <v>590.1355649008386</v>
      </c>
      <c r="N76" s="34">
        <f t="shared" si="17"/>
        <v>694.7998208073355</v>
      </c>
      <c r="O76" s="35"/>
      <c r="P76" s="36">
        <f t="shared" si="22"/>
        <v>677</v>
      </c>
      <c r="Q76" s="37">
        <f t="shared" si="18"/>
        <v>1.3274509803921568</v>
      </c>
      <c r="R76" s="38"/>
      <c r="S76" s="39">
        <v>1.324577861163227</v>
      </c>
      <c r="T76" s="39">
        <f t="shared" si="23"/>
        <v>0.0028731192289297436</v>
      </c>
      <c r="U76" s="35"/>
      <c r="V76" s="40"/>
      <c r="W76" s="35">
        <f t="shared" si="19"/>
        <v>677</v>
      </c>
      <c r="X76" s="39">
        <f t="shared" si="20"/>
        <v>1.3274509803921568</v>
      </c>
      <c r="Z76" s="41">
        <v>5</v>
      </c>
      <c r="AA76" s="42"/>
      <c r="AB76" s="43">
        <f t="shared" si="25"/>
        <v>672</v>
      </c>
      <c r="AC76" s="44">
        <f t="shared" si="24"/>
        <v>1.3176470588235294</v>
      </c>
    </row>
    <row r="77" spans="1:29" ht="12.75">
      <c r="A77" s="25" t="s">
        <v>115</v>
      </c>
      <c r="B77" s="26" t="s">
        <v>95</v>
      </c>
      <c r="C77" s="27" t="s">
        <v>29</v>
      </c>
      <c r="D77" s="28">
        <v>757</v>
      </c>
      <c r="E77" s="28">
        <v>3</v>
      </c>
      <c r="F77" s="29">
        <f t="shared" si="21"/>
        <v>760</v>
      </c>
      <c r="G77" s="30">
        <v>589</v>
      </c>
      <c r="H77" s="31"/>
      <c r="I77" s="32">
        <v>79.5</v>
      </c>
      <c r="J77" s="33">
        <v>40.4</v>
      </c>
      <c r="K77" s="34">
        <f t="shared" si="14"/>
        <v>741.360404664887</v>
      </c>
      <c r="L77" s="34">
        <f t="shared" si="15"/>
        <v>857.1686572057516</v>
      </c>
      <c r="M77" s="34">
        <f t="shared" si="16"/>
        <v>662.769410520708</v>
      </c>
      <c r="N77" s="34">
        <f t="shared" si="17"/>
        <v>783.6463648911525</v>
      </c>
      <c r="O77" s="35"/>
      <c r="P77" s="36">
        <f t="shared" si="22"/>
        <v>760</v>
      </c>
      <c r="Q77" s="37">
        <f t="shared" si="18"/>
        <v>1.2903225806451613</v>
      </c>
      <c r="R77" s="38"/>
      <c r="S77" s="39">
        <v>1.2624584717607974</v>
      </c>
      <c r="T77" s="39">
        <f t="shared" si="23"/>
        <v>0.02786410888436386</v>
      </c>
      <c r="U77" s="35"/>
      <c r="V77" s="40"/>
      <c r="W77" s="35">
        <f t="shared" si="19"/>
        <v>760</v>
      </c>
      <c r="X77" s="39">
        <f t="shared" si="20"/>
        <v>1.2903225806451613</v>
      </c>
      <c r="Z77" s="41">
        <v>5.5</v>
      </c>
      <c r="AA77" s="42"/>
      <c r="AB77" s="45">
        <v>754.5</v>
      </c>
      <c r="AC77" s="44">
        <f t="shared" si="24"/>
        <v>1.2809847198641766</v>
      </c>
    </row>
    <row r="78" spans="1:29" ht="12.75">
      <c r="A78" s="25" t="s">
        <v>120</v>
      </c>
      <c r="B78" s="26" t="s">
        <v>121</v>
      </c>
      <c r="C78" s="27"/>
      <c r="D78" s="28">
        <v>690</v>
      </c>
      <c r="E78" s="28">
        <v>3</v>
      </c>
      <c r="F78" s="29">
        <f t="shared" si="21"/>
        <v>693</v>
      </c>
      <c r="G78" s="30">
        <v>607</v>
      </c>
      <c r="H78" s="31"/>
      <c r="I78" s="32">
        <v>34.5</v>
      </c>
      <c r="J78" s="33">
        <v>12.3</v>
      </c>
      <c r="K78" s="34">
        <f t="shared" si="14"/>
        <v>636.0834621329211</v>
      </c>
      <c r="L78" s="34">
        <f t="shared" si="15"/>
        <v>755.4308463303827</v>
      </c>
      <c r="M78" s="34">
        <f t="shared" si="16"/>
        <v>678.6142312876849</v>
      </c>
      <c r="N78" s="34">
        <f t="shared" si="17"/>
        <v>803.1852182195352</v>
      </c>
      <c r="O78" s="35"/>
      <c r="P78" s="36">
        <f t="shared" si="22"/>
        <v>693</v>
      </c>
      <c r="Q78" s="37">
        <f t="shared" si="18"/>
        <v>1.14168039538715</v>
      </c>
      <c r="R78" s="38"/>
      <c r="S78" s="39">
        <v>1.1584440842787684</v>
      </c>
      <c r="T78" s="39">
        <f t="shared" si="23"/>
        <v>-0.0167636888916185</v>
      </c>
      <c r="U78" s="35">
        <f>(S78*G78)-(Q78*G78)</f>
        <v>10.175559157212433</v>
      </c>
      <c r="V78" s="40"/>
      <c r="W78" s="35">
        <f t="shared" si="19"/>
        <v>703.1755591572124</v>
      </c>
      <c r="X78" s="39">
        <f t="shared" si="20"/>
        <v>1.1584440842787684</v>
      </c>
      <c r="Z78" s="41">
        <v>5.5</v>
      </c>
      <c r="AA78" s="42"/>
      <c r="AB78" s="45">
        <v>697.5</v>
      </c>
      <c r="AC78" s="44">
        <f t="shared" si="24"/>
        <v>1.1490939044481054</v>
      </c>
    </row>
    <row r="79" spans="1:29" ht="12.75">
      <c r="A79" s="25" t="s">
        <v>120</v>
      </c>
      <c r="B79" s="26" t="s">
        <v>122</v>
      </c>
      <c r="C79" s="27"/>
      <c r="D79" s="28">
        <v>721</v>
      </c>
      <c r="E79" s="28">
        <v>3</v>
      </c>
      <c r="F79" s="29">
        <f t="shared" si="21"/>
        <v>724</v>
      </c>
      <c r="G79" s="30">
        <v>635</v>
      </c>
      <c r="H79" s="31"/>
      <c r="I79" s="32">
        <v>33.8</v>
      </c>
      <c r="J79" s="33">
        <v>11.1</v>
      </c>
      <c r="K79" s="34">
        <f t="shared" si="14"/>
        <v>663.3431689382231</v>
      </c>
      <c r="L79" s="34">
        <f t="shared" si="15"/>
        <v>788.1958690459463</v>
      </c>
      <c r="M79" s="34">
        <f t="shared" si="16"/>
        <v>702.7419100969416</v>
      </c>
      <c r="N79" s="34">
        <f t="shared" si="17"/>
        <v>833.0591699020897</v>
      </c>
      <c r="O79" s="35"/>
      <c r="P79" s="36">
        <f t="shared" si="22"/>
        <v>724</v>
      </c>
      <c r="Q79" s="37">
        <f t="shared" si="18"/>
        <v>1.1401574803149606</v>
      </c>
      <c r="R79" s="38"/>
      <c r="S79" s="39">
        <v>1.1468401486988848</v>
      </c>
      <c r="T79" s="39">
        <f t="shared" si="23"/>
        <v>-0.006682668383924284</v>
      </c>
      <c r="U79" s="35">
        <f>(S79*G79)-(Q79*G79)</f>
        <v>4.243494423791844</v>
      </c>
      <c r="V79" s="40"/>
      <c r="W79" s="35">
        <f t="shared" si="19"/>
        <v>728.2434944237918</v>
      </c>
      <c r="X79" s="39">
        <f t="shared" si="20"/>
        <v>1.1468401486988848</v>
      </c>
      <c r="Z79" s="41">
        <v>6</v>
      </c>
      <c r="AA79" s="42"/>
      <c r="AB79" s="43">
        <f t="shared" si="25"/>
        <v>722.2434944237918</v>
      </c>
      <c r="AC79" s="44">
        <f t="shared" si="24"/>
        <v>1.137391329801247</v>
      </c>
    </row>
    <row r="80" spans="1:29" ht="12.75">
      <c r="A80" s="25" t="s">
        <v>120</v>
      </c>
      <c r="B80" s="26" t="s">
        <v>123</v>
      </c>
      <c r="C80" s="27"/>
      <c r="D80" s="28">
        <v>748</v>
      </c>
      <c r="E80" s="28">
        <v>3</v>
      </c>
      <c r="F80" s="29">
        <f t="shared" si="21"/>
        <v>751</v>
      </c>
      <c r="G80" s="30">
        <v>676</v>
      </c>
      <c r="H80" s="31"/>
      <c r="I80" s="32">
        <v>19.8</v>
      </c>
      <c r="J80" s="33">
        <v>8.3</v>
      </c>
      <c r="K80" s="34">
        <f t="shared" si="14"/>
        <v>661.8474076155684</v>
      </c>
      <c r="L80" s="34">
        <f t="shared" si="15"/>
        <v>794.761463163318</v>
      </c>
      <c r="M80" s="34">
        <f t="shared" si="16"/>
        <v>736.9299776412756</v>
      </c>
      <c r="N80" s="34">
        <f t="shared" si="17"/>
        <v>875.6614227251813</v>
      </c>
      <c r="O80" s="35"/>
      <c r="P80" s="36">
        <f t="shared" si="22"/>
        <v>751</v>
      </c>
      <c r="Q80" s="37">
        <f t="shared" si="18"/>
        <v>1.1109467455621302</v>
      </c>
      <c r="R80" s="38"/>
      <c r="S80" s="39">
        <v>1.14</v>
      </c>
      <c r="T80" s="39">
        <f t="shared" si="23"/>
        <v>-0.029053254437869658</v>
      </c>
      <c r="U80" s="35">
        <f>(S80*G80)-(Q80*G80)</f>
        <v>19.639999999999986</v>
      </c>
      <c r="V80" s="40"/>
      <c r="W80" s="35">
        <f t="shared" si="19"/>
        <v>770.64</v>
      </c>
      <c r="X80" s="39">
        <f t="shared" si="20"/>
        <v>1.14</v>
      </c>
      <c r="Z80" s="41">
        <v>6</v>
      </c>
      <c r="AA80" s="42"/>
      <c r="AB80" s="43">
        <f t="shared" si="25"/>
        <v>764.64</v>
      </c>
      <c r="AC80" s="44">
        <f t="shared" si="24"/>
        <v>1.1311242603550296</v>
      </c>
    </row>
    <row r="81" spans="1:29" ht="12.75">
      <c r="A81" s="25" t="s">
        <v>124</v>
      </c>
      <c r="B81" s="26" t="s">
        <v>125</v>
      </c>
      <c r="C81" s="27"/>
      <c r="D81" s="28">
        <v>713</v>
      </c>
      <c r="E81" s="28">
        <v>3</v>
      </c>
      <c r="F81" s="29">
        <f t="shared" si="21"/>
        <v>716</v>
      </c>
      <c r="G81" s="30">
        <v>594</v>
      </c>
      <c r="H81" s="31"/>
      <c r="I81" s="32">
        <v>58</v>
      </c>
      <c r="J81" s="33">
        <v>20.8</v>
      </c>
      <c r="K81" s="34">
        <f t="shared" si="14"/>
        <v>687.839258114374</v>
      </c>
      <c r="L81" s="34">
        <f t="shared" si="15"/>
        <v>804.6306027820713</v>
      </c>
      <c r="M81" s="34">
        <f t="shared" si="16"/>
        <v>667.196982782975</v>
      </c>
      <c r="N81" s="34">
        <f t="shared" si="17"/>
        <v>789.1000573093656</v>
      </c>
      <c r="O81" s="35"/>
      <c r="P81" s="36">
        <f t="shared" si="22"/>
        <v>716</v>
      </c>
      <c r="Q81" s="37">
        <f t="shared" si="18"/>
        <v>1.2053872053872055</v>
      </c>
      <c r="R81" s="38"/>
      <c r="S81" s="39">
        <v>1.2147887323943662</v>
      </c>
      <c r="T81" s="39">
        <f t="shared" si="23"/>
        <v>-0.009401527007160793</v>
      </c>
      <c r="U81" s="35">
        <f>(S81*G81)-(Q81*G81)</f>
        <v>5.584507042253563</v>
      </c>
      <c r="V81" s="40"/>
      <c r="W81" s="35">
        <f t="shared" si="19"/>
        <v>721.5845070422536</v>
      </c>
      <c r="X81" s="39">
        <f t="shared" si="20"/>
        <v>1.2147887323943662</v>
      </c>
      <c r="Z81" s="41">
        <v>6</v>
      </c>
      <c r="AA81" s="42"/>
      <c r="AB81" s="43">
        <f t="shared" si="25"/>
        <v>715.5845070422536</v>
      </c>
      <c r="AC81" s="44">
        <f t="shared" si="24"/>
        <v>1.204687722293356</v>
      </c>
    </row>
    <row r="82" spans="1:29" ht="12.75">
      <c r="A82" s="25" t="s">
        <v>124</v>
      </c>
      <c r="B82" s="26" t="s">
        <v>126</v>
      </c>
      <c r="C82" s="27"/>
      <c r="D82" s="28">
        <v>864</v>
      </c>
      <c r="E82" s="28">
        <v>3</v>
      </c>
      <c r="F82" s="29">
        <f t="shared" si="21"/>
        <v>867</v>
      </c>
      <c r="G82" s="30">
        <v>732</v>
      </c>
      <c r="H82" s="31"/>
      <c r="I82" s="32">
        <v>65.3</v>
      </c>
      <c r="J82" s="33">
        <v>32</v>
      </c>
      <c r="K82" s="34">
        <f t="shared" si="14"/>
        <v>872.6676970633696</v>
      </c>
      <c r="L82" s="34">
        <f t="shared" si="15"/>
        <v>1016.5923844316425</v>
      </c>
      <c r="M82" s="34">
        <f t="shared" si="16"/>
        <v>781.4335897456593</v>
      </c>
      <c r="N82" s="34">
        <f t="shared" si="17"/>
        <v>931.6575805761609</v>
      </c>
      <c r="O82" s="35">
        <v>6</v>
      </c>
      <c r="P82" s="36">
        <f t="shared" si="22"/>
        <v>873</v>
      </c>
      <c r="Q82" s="37">
        <f t="shared" si="18"/>
        <v>1.1926229508196722</v>
      </c>
      <c r="R82" s="38"/>
      <c r="S82" s="39">
        <v>1.2041958041958043</v>
      </c>
      <c r="T82" s="39">
        <f t="shared" si="23"/>
        <v>-0.01157285337613212</v>
      </c>
      <c r="U82" s="35">
        <f>(S82*G82)-(Q82*G82)</f>
        <v>8.471328671328706</v>
      </c>
      <c r="V82" s="40"/>
      <c r="W82" s="35">
        <f t="shared" si="19"/>
        <v>881.4713286713287</v>
      </c>
      <c r="X82" s="39">
        <f t="shared" si="20"/>
        <v>1.2041958041958043</v>
      </c>
      <c r="Z82" s="41">
        <v>7.5</v>
      </c>
      <c r="AA82" s="42"/>
      <c r="AB82" s="45">
        <v>873.5</v>
      </c>
      <c r="AC82" s="44">
        <f t="shared" si="24"/>
        <v>1.1933060109289617</v>
      </c>
    </row>
    <row r="83" spans="1:29" ht="12.75">
      <c r="A83" s="25" t="s">
        <v>127</v>
      </c>
      <c r="B83" s="26" t="s">
        <v>128</v>
      </c>
      <c r="C83" s="27" t="s">
        <v>42</v>
      </c>
      <c r="D83" s="28">
        <v>421</v>
      </c>
      <c r="E83" s="28">
        <v>3</v>
      </c>
      <c r="F83" s="29">
        <f t="shared" si="21"/>
        <v>424</v>
      </c>
      <c r="G83" s="30">
        <v>300</v>
      </c>
      <c r="H83" s="31"/>
      <c r="I83" s="32">
        <v>73.9</v>
      </c>
      <c r="J83" s="33">
        <v>30.5</v>
      </c>
      <c r="K83" s="34">
        <f t="shared" si="14"/>
        <v>369.7344386679781</v>
      </c>
      <c r="L83" s="34">
        <f t="shared" si="15"/>
        <v>428.7199662779261</v>
      </c>
      <c r="M83" s="34">
        <f t="shared" si="16"/>
        <v>372.5645537537634</v>
      </c>
      <c r="N83" s="34">
        <f t="shared" si="17"/>
        <v>434.1317631105263</v>
      </c>
      <c r="O83" s="35"/>
      <c r="P83" s="36">
        <f t="shared" si="22"/>
        <v>424</v>
      </c>
      <c r="Q83" s="37">
        <f t="shared" si="18"/>
        <v>1.4133333333333333</v>
      </c>
      <c r="R83" s="38"/>
      <c r="S83" s="39">
        <v>1.359</v>
      </c>
      <c r="T83" s="39">
        <f t="shared" si="23"/>
        <v>0.054333333333333345</v>
      </c>
      <c r="U83" s="35"/>
      <c r="V83" s="40"/>
      <c r="W83" s="35">
        <f t="shared" si="19"/>
        <v>424</v>
      </c>
      <c r="X83" s="39">
        <f t="shared" si="20"/>
        <v>1.4133333333333333</v>
      </c>
      <c r="Z83" s="41">
        <v>3</v>
      </c>
      <c r="AA83" s="42"/>
      <c r="AB83" s="43">
        <f t="shared" si="25"/>
        <v>421</v>
      </c>
      <c r="AC83" s="44">
        <f t="shared" si="24"/>
        <v>1.4033333333333333</v>
      </c>
    </row>
    <row r="84" spans="1:29" ht="12.75">
      <c r="A84" s="25" t="s">
        <v>127</v>
      </c>
      <c r="B84" s="26" t="s">
        <v>129</v>
      </c>
      <c r="C84" s="27"/>
      <c r="D84" s="28">
        <v>767</v>
      </c>
      <c r="E84" s="28">
        <v>3</v>
      </c>
      <c r="F84" s="29">
        <f t="shared" si="21"/>
        <v>770</v>
      </c>
      <c r="G84" s="30">
        <v>670</v>
      </c>
      <c r="H84" s="31"/>
      <c r="I84" s="32">
        <v>25.7</v>
      </c>
      <c r="J84" s="33">
        <v>10.9</v>
      </c>
      <c r="K84" s="34">
        <f t="shared" si="14"/>
        <v>674.4873776403915</v>
      </c>
      <c r="L84" s="34">
        <f t="shared" si="15"/>
        <v>806.2217226359422</v>
      </c>
      <c r="M84" s="34">
        <f t="shared" si="16"/>
        <v>732.0115990927362</v>
      </c>
      <c r="N84" s="34">
        <f t="shared" si="17"/>
        <v>869.5116999895067</v>
      </c>
      <c r="O84" s="35"/>
      <c r="P84" s="36">
        <f t="shared" si="22"/>
        <v>770</v>
      </c>
      <c r="Q84" s="37">
        <f t="shared" si="18"/>
        <v>1.1492537313432836</v>
      </c>
      <c r="R84" s="38"/>
      <c r="S84" s="39">
        <v>1.146417445482866</v>
      </c>
      <c r="T84" s="39">
        <f t="shared" si="23"/>
        <v>0.00283628586041762</v>
      </c>
      <c r="U84" s="35"/>
      <c r="V84" s="40"/>
      <c r="W84" s="35">
        <f t="shared" si="19"/>
        <v>770</v>
      </c>
      <c r="X84" s="39">
        <f t="shared" si="20"/>
        <v>1.1492537313432836</v>
      </c>
      <c r="Z84" s="41">
        <v>6.5</v>
      </c>
      <c r="AA84" s="42"/>
      <c r="AB84" s="45">
        <f t="shared" si="25"/>
        <v>763.5</v>
      </c>
      <c r="AC84" s="44">
        <f t="shared" si="24"/>
        <v>1.1395522388059702</v>
      </c>
    </row>
    <row r="85" spans="1:29" ht="12.75">
      <c r="A85" s="25" t="s">
        <v>127</v>
      </c>
      <c r="B85" s="26" t="s">
        <v>130</v>
      </c>
      <c r="C85" s="27"/>
      <c r="D85" s="28">
        <v>462</v>
      </c>
      <c r="E85" s="28">
        <v>3</v>
      </c>
      <c r="F85" s="29">
        <f t="shared" si="21"/>
        <v>465</v>
      </c>
      <c r="G85" s="30">
        <v>392</v>
      </c>
      <c r="H85" s="31"/>
      <c r="I85" s="32">
        <v>49.3</v>
      </c>
      <c r="J85" s="33">
        <v>20.7</v>
      </c>
      <c r="K85" s="34">
        <f t="shared" si="14"/>
        <v>437.9545688726524</v>
      </c>
      <c r="L85" s="34">
        <f t="shared" si="15"/>
        <v>515.0289916163177</v>
      </c>
      <c r="M85" s="34">
        <f t="shared" si="16"/>
        <v>472.2627190468888</v>
      </c>
      <c r="N85" s="34">
        <f t="shared" si="17"/>
        <v>552.710539273059</v>
      </c>
      <c r="O85" s="35">
        <v>8</v>
      </c>
      <c r="P85" s="36">
        <f t="shared" si="22"/>
        <v>473</v>
      </c>
      <c r="Q85" s="37">
        <f t="shared" si="18"/>
        <v>1.2066326530612246</v>
      </c>
      <c r="R85" s="38"/>
      <c r="S85" s="39">
        <v>1.225</v>
      </c>
      <c r="T85" s="39">
        <f t="shared" si="23"/>
        <v>-0.01836734693877551</v>
      </c>
      <c r="U85" s="35">
        <f>(S85*G85)-(Q85*G85)</f>
        <v>7.199999999999989</v>
      </c>
      <c r="V85" s="40"/>
      <c r="W85" s="35">
        <f t="shared" si="19"/>
        <v>480.2</v>
      </c>
      <c r="X85" s="39">
        <f t="shared" si="20"/>
        <v>1.2249999999999999</v>
      </c>
      <c r="Z85" s="41">
        <v>4</v>
      </c>
      <c r="AA85" s="42"/>
      <c r="AB85" s="43">
        <f t="shared" si="25"/>
        <v>476.2</v>
      </c>
      <c r="AC85" s="44">
        <f t="shared" si="24"/>
        <v>1.214795918367347</v>
      </c>
    </row>
    <row r="86" spans="1:29" ht="12.75">
      <c r="A86" s="25" t="s">
        <v>127</v>
      </c>
      <c r="B86" s="26" t="s">
        <v>131</v>
      </c>
      <c r="C86" s="27"/>
      <c r="D86" s="28">
        <v>725</v>
      </c>
      <c r="E86" s="28">
        <v>3</v>
      </c>
      <c r="F86" s="29">
        <f t="shared" si="21"/>
        <v>728</v>
      </c>
      <c r="G86" s="30">
        <v>650</v>
      </c>
      <c r="H86" s="31"/>
      <c r="I86" s="32">
        <v>36</v>
      </c>
      <c r="J86" s="33">
        <v>12.5</v>
      </c>
      <c r="K86" s="34">
        <f t="shared" si="14"/>
        <v>685.7102711816777</v>
      </c>
      <c r="L86" s="34">
        <f t="shared" si="15"/>
        <v>813.5122476698986</v>
      </c>
      <c r="M86" s="34">
        <f t="shared" si="16"/>
        <v>715.407138648306</v>
      </c>
      <c r="N86" s="34">
        <f t="shared" si="17"/>
        <v>848.8027589212924</v>
      </c>
      <c r="O86" s="35"/>
      <c r="P86" s="36">
        <f t="shared" si="22"/>
        <v>728</v>
      </c>
      <c r="Q86" s="37">
        <f t="shared" si="18"/>
        <v>1.12</v>
      </c>
      <c r="R86" s="38"/>
      <c r="S86" s="39">
        <v>1.1400602409638554</v>
      </c>
      <c r="T86" s="39">
        <f t="shared" si="23"/>
        <v>-0.02006024096385528</v>
      </c>
      <c r="U86" s="35">
        <f>(S86*G86)-(Q86*G86)</f>
        <v>13.039156626505928</v>
      </c>
      <c r="V86" s="40"/>
      <c r="W86" s="35">
        <f t="shared" si="19"/>
        <v>741.0391566265059</v>
      </c>
      <c r="X86" s="39">
        <f t="shared" si="20"/>
        <v>1.1400602409638552</v>
      </c>
      <c r="Z86" s="41">
        <v>5.5</v>
      </c>
      <c r="AA86" s="42"/>
      <c r="AB86" s="45">
        <f t="shared" si="25"/>
        <v>735.5391566265059</v>
      </c>
      <c r="AC86" s="44">
        <f t="shared" si="24"/>
        <v>1.1315987025023169</v>
      </c>
    </row>
    <row r="87" spans="1:29" ht="12.75">
      <c r="A87" s="25" t="s">
        <v>127</v>
      </c>
      <c r="B87" s="26" t="s">
        <v>132</v>
      </c>
      <c r="C87" s="27"/>
      <c r="D87" s="28">
        <v>591</v>
      </c>
      <c r="E87" s="28">
        <v>3</v>
      </c>
      <c r="F87" s="29">
        <f t="shared" si="21"/>
        <v>594</v>
      </c>
      <c r="G87" s="30">
        <v>501</v>
      </c>
      <c r="H87" s="31"/>
      <c r="I87" s="32">
        <v>34.9</v>
      </c>
      <c r="J87" s="33">
        <v>15.9</v>
      </c>
      <c r="K87" s="34">
        <f t="shared" si="14"/>
        <v>525.9432345089224</v>
      </c>
      <c r="L87" s="34">
        <f t="shared" si="15"/>
        <v>624.4490656175354</v>
      </c>
      <c r="M87" s="34">
        <f t="shared" si="16"/>
        <v>581.5411820258457</v>
      </c>
      <c r="N87" s="34">
        <f t="shared" si="17"/>
        <v>684.3584216516398</v>
      </c>
      <c r="O87" s="35"/>
      <c r="P87" s="36">
        <f t="shared" si="22"/>
        <v>594</v>
      </c>
      <c r="Q87" s="37">
        <f t="shared" si="18"/>
        <v>1.18562874251497</v>
      </c>
      <c r="R87" s="38"/>
      <c r="S87" s="39">
        <v>1.1510128913443831</v>
      </c>
      <c r="T87" s="39">
        <f t="shared" si="23"/>
        <v>0.034615851170586964</v>
      </c>
      <c r="U87" s="35"/>
      <c r="V87" s="40"/>
      <c r="W87" s="35">
        <f t="shared" si="19"/>
        <v>594</v>
      </c>
      <c r="X87" s="39">
        <f t="shared" si="20"/>
        <v>1.18562874251497</v>
      </c>
      <c r="Z87" s="41">
        <v>5</v>
      </c>
      <c r="AA87" s="42"/>
      <c r="AB87" s="43">
        <f t="shared" si="25"/>
        <v>589</v>
      </c>
      <c r="AC87" s="44">
        <f t="shared" si="24"/>
        <v>1.1756487025948104</v>
      </c>
    </row>
    <row r="88" spans="1:29" ht="12.75">
      <c r="A88" s="25" t="s">
        <v>127</v>
      </c>
      <c r="B88" s="26" t="s">
        <v>133</v>
      </c>
      <c r="C88" s="27"/>
      <c r="D88" s="28">
        <v>698</v>
      </c>
      <c r="E88" s="28">
        <v>3</v>
      </c>
      <c r="F88" s="29">
        <f t="shared" si="21"/>
        <v>701</v>
      </c>
      <c r="G88" s="30">
        <v>600</v>
      </c>
      <c r="H88" s="31"/>
      <c r="I88" s="32">
        <v>36.8</v>
      </c>
      <c r="J88" s="33">
        <v>11.6</v>
      </c>
      <c r="K88" s="34">
        <f t="shared" si="14"/>
        <v>635.2114655051286</v>
      </c>
      <c r="L88" s="34">
        <f t="shared" si="15"/>
        <v>753.1825207250246</v>
      </c>
      <c r="M88" s="34">
        <f t="shared" si="16"/>
        <v>672.4834327502845</v>
      </c>
      <c r="N88" s="34">
        <f t="shared" si="17"/>
        <v>795.6178514638103</v>
      </c>
      <c r="O88" s="35"/>
      <c r="P88" s="36">
        <f t="shared" si="22"/>
        <v>701</v>
      </c>
      <c r="Q88" s="37">
        <f t="shared" si="18"/>
        <v>1.1683333333333332</v>
      </c>
      <c r="R88" s="38"/>
      <c r="S88" s="39">
        <v>1.177459749552773</v>
      </c>
      <c r="T88" s="39">
        <f t="shared" si="23"/>
        <v>-0.00912641621943977</v>
      </c>
      <c r="U88" s="35">
        <f aca="true" t="shared" si="26" ref="U88:U94">(S88*G88)-(Q88*G88)</f>
        <v>5.475849731663857</v>
      </c>
      <c r="V88" s="40"/>
      <c r="W88" s="35">
        <f t="shared" si="19"/>
        <v>706.4758497316639</v>
      </c>
      <c r="X88" s="39">
        <f t="shared" si="20"/>
        <v>1.177459749552773</v>
      </c>
      <c r="Z88" s="41">
        <v>6</v>
      </c>
      <c r="AA88" s="42"/>
      <c r="AB88" s="43">
        <f t="shared" si="25"/>
        <v>700.4758497316639</v>
      </c>
      <c r="AC88" s="44">
        <f t="shared" si="24"/>
        <v>1.167459749552773</v>
      </c>
    </row>
    <row r="89" spans="1:29" ht="12.75">
      <c r="A89" s="25" t="s">
        <v>134</v>
      </c>
      <c r="B89" s="26" t="s">
        <v>135</v>
      </c>
      <c r="C89" s="27"/>
      <c r="D89" s="28">
        <v>791</v>
      </c>
      <c r="E89" s="28">
        <v>3</v>
      </c>
      <c r="F89" s="29">
        <f t="shared" si="21"/>
        <v>794</v>
      </c>
      <c r="G89" s="30">
        <v>697</v>
      </c>
      <c r="H89" s="31"/>
      <c r="I89" s="32">
        <v>25.8</v>
      </c>
      <c r="J89" s="33">
        <v>10</v>
      </c>
      <c r="K89" s="34">
        <f t="shared" si="14"/>
        <v>701.9946606716313</v>
      </c>
      <c r="L89" s="34">
        <f t="shared" si="15"/>
        <v>839.0377031520771</v>
      </c>
      <c r="M89" s="34">
        <f t="shared" si="16"/>
        <v>753.9154686856783</v>
      </c>
      <c r="N89" s="34">
        <f t="shared" si="17"/>
        <v>896.9566184245574</v>
      </c>
      <c r="O89" s="35"/>
      <c r="P89" s="36">
        <f t="shared" si="22"/>
        <v>794</v>
      </c>
      <c r="Q89" s="37">
        <f t="shared" si="18"/>
        <v>1.139167862266858</v>
      </c>
      <c r="R89" s="38"/>
      <c r="S89" s="39">
        <v>1.1460995850622409</v>
      </c>
      <c r="T89" s="39">
        <f t="shared" si="23"/>
        <v>-0.0069317227953829</v>
      </c>
      <c r="U89" s="35">
        <f t="shared" si="26"/>
        <v>4.831410788381845</v>
      </c>
      <c r="V89" s="40"/>
      <c r="W89" s="35">
        <f t="shared" si="19"/>
        <v>798.8314107883818</v>
      </c>
      <c r="X89" s="39">
        <f t="shared" si="20"/>
        <v>1.1460995850622409</v>
      </c>
      <c r="Z89" s="41">
        <v>6.5</v>
      </c>
      <c r="AA89" s="42"/>
      <c r="AB89" s="45">
        <v>792.5</v>
      </c>
      <c r="AC89" s="44">
        <f t="shared" si="24"/>
        <v>1.137015781922525</v>
      </c>
    </row>
    <row r="90" spans="1:29" ht="12.75">
      <c r="A90" s="25" t="s">
        <v>134</v>
      </c>
      <c r="B90" s="26" t="s">
        <v>136</v>
      </c>
      <c r="C90" s="27"/>
      <c r="D90" s="28">
        <v>550</v>
      </c>
      <c r="E90" s="28">
        <v>3</v>
      </c>
      <c r="F90" s="29">
        <f t="shared" si="21"/>
        <v>553</v>
      </c>
      <c r="G90" s="30">
        <v>469</v>
      </c>
      <c r="H90" s="31"/>
      <c r="I90" s="32">
        <v>31.7</v>
      </c>
      <c r="J90" s="33">
        <v>14.8</v>
      </c>
      <c r="K90" s="34">
        <f t="shared" si="14"/>
        <v>485.3208749004731</v>
      </c>
      <c r="L90" s="34">
        <f t="shared" si="15"/>
        <v>577.5349163973585</v>
      </c>
      <c r="M90" s="34">
        <f t="shared" si="16"/>
        <v>550.4538699965292</v>
      </c>
      <c r="N90" s="34">
        <f t="shared" si="17"/>
        <v>646.7039406242685</v>
      </c>
      <c r="O90" s="35"/>
      <c r="P90" s="36">
        <f t="shared" si="22"/>
        <v>553</v>
      </c>
      <c r="Q90" s="37">
        <f t="shared" si="18"/>
        <v>1.1791044776119404</v>
      </c>
      <c r="R90" s="38"/>
      <c r="S90" s="39">
        <v>1.187512315270936</v>
      </c>
      <c r="T90" s="39">
        <f t="shared" si="23"/>
        <v>-0.008407837658995554</v>
      </c>
      <c r="U90" s="35">
        <f t="shared" si="26"/>
        <v>3.9432758620689583</v>
      </c>
      <c r="V90" s="40"/>
      <c r="W90" s="35">
        <f t="shared" si="19"/>
        <v>556.943275862069</v>
      </c>
      <c r="X90" s="39">
        <f t="shared" si="20"/>
        <v>1.187512315270936</v>
      </c>
      <c r="Z90" s="41">
        <v>4.5</v>
      </c>
      <c r="AA90" s="42"/>
      <c r="AB90" s="45">
        <v>552.5</v>
      </c>
      <c r="AC90" s="44">
        <f t="shared" si="24"/>
        <v>1.1780383795309168</v>
      </c>
    </row>
    <row r="91" spans="1:29" ht="12.75">
      <c r="A91" s="25" t="s">
        <v>137</v>
      </c>
      <c r="B91" s="26" t="s">
        <v>75</v>
      </c>
      <c r="C91" s="27"/>
      <c r="D91" s="28">
        <v>729</v>
      </c>
      <c r="E91" s="28">
        <v>3</v>
      </c>
      <c r="F91" s="29">
        <f t="shared" si="21"/>
        <v>732</v>
      </c>
      <c r="G91" s="30">
        <v>647</v>
      </c>
      <c r="H91" s="31"/>
      <c r="I91" s="32">
        <v>17.4</v>
      </c>
      <c r="J91" s="33">
        <v>5.9</v>
      </c>
      <c r="K91" s="34">
        <f t="shared" si="14"/>
        <v>626.1818181818182</v>
      </c>
      <c r="L91" s="34">
        <f t="shared" si="15"/>
        <v>753.3939393939395</v>
      </c>
      <c r="M91" s="34">
        <f t="shared" si="16"/>
        <v>712.8886220729847</v>
      </c>
      <c r="N91" s="34">
        <f t="shared" si="17"/>
        <v>845.6685702524034</v>
      </c>
      <c r="O91" s="35"/>
      <c r="P91" s="36">
        <f t="shared" si="22"/>
        <v>732</v>
      </c>
      <c r="Q91" s="37">
        <f t="shared" si="18"/>
        <v>1.1313755795981453</v>
      </c>
      <c r="R91" s="38"/>
      <c r="S91" s="39">
        <v>1.14</v>
      </c>
      <c r="T91" s="39">
        <f t="shared" si="23"/>
        <v>-0.008624420401854627</v>
      </c>
      <c r="U91" s="35">
        <f t="shared" si="26"/>
        <v>5.579999999999927</v>
      </c>
      <c r="V91" s="40"/>
      <c r="W91" s="35">
        <f t="shared" si="19"/>
        <v>737.5799999999999</v>
      </c>
      <c r="X91" s="39">
        <f t="shared" si="20"/>
        <v>1.14</v>
      </c>
      <c r="Z91" s="41">
        <v>6.5</v>
      </c>
      <c r="AA91" s="42"/>
      <c r="AB91" s="45">
        <v>731.5</v>
      </c>
      <c r="AC91" s="44">
        <f t="shared" si="24"/>
        <v>1.1306027820710973</v>
      </c>
    </row>
    <row r="92" spans="1:29" ht="12.75">
      <c r="A92" s="25" t="s">
        <v>137</v>
      </c>
      <c r="B92" s="26" t="s">
        <v>138</v>
      </c>
      <c r="C92" s="27"/>
      <c r="D92" s="28">
        <v>813</v>
      </c>
      <c r="E92" s="28">
        <v>3</v>
      </c>
      <c r="F92" s="29">
        <f t="shared" si="21"/>
        <v>816</v>
      </c>
      <c r="G92" s="30">
        <v>720</v>
      </c>
      <c r="H92" s="31"/>
      <c r="I92" s="32">
        <v>18</v>
      </c>
      <c r="J92" s="33">
        <v>5.7</v>
      </c>
      <c r="K92" s="34">
        <f t="shared" si="14"/>
        <v>698.8562596599692</v>
      </c>
      <c r="L92" s="34">
        <f t="shared" si="15"/>
        <v>840.4215259238443</v>
      </c>
      <c r="M92" s="34">
        <f t="shared" si="16"/>
        <v>772.110195416865</v>
      </c>
      <c r="N92" s="34">
        <f t="shared" si="17"/>
        <v>919.8714978730961</v>
      </c>
      <c r="O92" s="35"/>
      <c r="P92" s="36">
        <f t="shared" si="22"/>
        <v>816</v>
      </c>
      <c r="Q92" s="37">
        <f t="shared" si="18"/>
        <v>1.1333333333333333</v>
      </c>
      <c r="R92" s="38"/>
      <c r="S92" s="39">
        <v>1.14</v>
      </c>
      <c r="T92" s="39">
        <f t="shared" si="23"/>
        <v>-0.006666666666666599</v>
      </c>
      <c r="U92" s="35">
        <f t="shared" si="26"/>
        <v>4.7999999999999545</v>
      </c>
      <c r="V92" s="40"/>
      <c r="W92" s="35">
        <f t="shared" si="19"/>
        <v>820.8</v>
      </c>
      <c r="X92" s="39">
        <f t="shared" si="20"/>
        <v>1.14</v>
      </c>
      <c r="Z92" s="41">
        <v>7</v>
      </c>
      <c r="AA92" s="42"/>
      <c r="AB92" s="43">
        <f t="shared" si="25"/>
        <v>813.8</v>
      </c>
      <c r="AC92" s="44">
        <f t="shared" si="24"/>
        <v>1.1302777777777777</v>
      </c>
    </row>
    <row r="93" spans="1:29" ht="12.75">
      <c r="A93" s="25" t="s">
        <v>139</v>
      </c>
      <c r="B93" s="26" t="s">
        <v>140</v>
      </c>
      <c r="C93" s="27"/>
      <c r="D93" s="28">
        <v>1091</v>
      </c>
      <c r="E93" s="28">
        <v>3</v>
      </c>
      <c r="F93" s="29">
        <f t="shared" si="21"/>
        <v>1094</v>
      </c>
      <c r="G93" s="30">
        <v>1009</v>
      </c>
      <c r="H93" s="31"/>
      <c r="I93" s="32">
        <v>31.8</v>
      </c>
      <c r="J93" s="33">
        <v>11.3</v>
      </c>
      <c r="K93" s="34">
        <f t="shared" si="14"/>
        <v>1044.585077982296</v>
      </c>
      <c r="L93" s="34">
        <f t="shared" si="15"/>
        <v>1242.9730691770878</v>
      </c>
      <c r="M93" s="34">
        <f t="shared" si="16"/>
        <v>964.3402521612088</v>
      </c>
      <c r="N93" s="34">
        <f t="shared" si="17"/>
        <v>1171.4112996311214</v>
      </c>
      <c r="O93" s="35"/>
      <c r="P93" s="36">
        <f t="shared" si="22"/>
        <v>1094</v>
      </c>
      <c r="Q93" s="37">
        <f t="shared" si="18"/>
        <v>1.0842418235877107</v>
      </c>
      <c r="R93" s="38"/>
      <c r="S93" s="39">
        <v>1.1407707509881424</v>
      </c>
      <c r="T93" s="39">
        <f t="shared" si="23"/>
        <v>-0.056528927400431694</v>
      </c>
      <c r="U93" s="35">
        <f t="shared" si="26"/>
        <v>57.03768774703576</v>
      </c>
      <c r="V93" s="40"/>
      <c r="W93" s="35">
        <f t="shared" si="19"/>
        <v>1151.0376877470358</v>
      </c>
      <c r="X93" s="39">
        <f t="shared" si="20"/>
        <v>1.1407707509881424</v>
      </c>
      <c r="Z93" s="41">
        <v>9.5</v>
      </c>
      <c r="AA93" s="42"/>
      <c r="AB93" s="45">
        <f t="shared" si="25"/>
        <v>1141.5376877470358</v>
      </c>
      <c r="AC93" s="44">
        <f t="shared" si="24"/>
        <v>1.1313554883518688</v>
      </c>
    </row>
    <row r="94" spans="1:29" ht="12.75">
      <c r="A94" s="25" t="s">
        <v>141</v>
      </c>
      <c r="B94" s="26" t="s">
        <v>142</v>
      </c>
      <c r="C94" s="27"/>
      <c r="D94" s="28">
        <v>464</v>
      </c>
      <c r="E94" s="28">
        <v>3</v>
      </c>
      <c r="F94" s="29">
        <f t="shared" si="21"/>
        <v>467</v>
      </c>
      <c r="G94" s="30">
        <v>380</v>
      </c>
      <c r="H94" s="31"/>
      <c r="I94" s="32">
        <v>44.3</v>
      </c>
      <c r="J94" s="33">
        <v>23.5</v>
      </c>
      <c r="K94" s="34">
        <f t="shared" si="14"/>
        <v>415.64891574165154</v>
      </c>
      <c r="L94" s="34">
        <f t="shared" si="15"/>
        <v>490.3639173809189</v>
      </c>
      <c r="M94" s="34">
        <f t="shared" si="16"/>
        <v>459.6460541290994</v>
      </c>
      <c r="N94" s="34">
        <f t="shared" si="17"/>
        <v>537.6311859809991</v>
      </c>
      <c r="O94" s="35"/>
      <c r="P94" s="36">
        <f t="shared" si="22"/>
        <v>467</v>
      </c>
      <c r="Q94" s="37">
        <f t="shared" si="18"/>
        <v>1.2289473684210526</v>
      </c>
      <c r="R94" s="38"/>
      <c r="S94" s="39">
        <v>1.263945205479452</v>
      </c>
      <c r="T94" s="39">
        <f t="shared" si="23"/>
        <v>-0.03499783705839943</v>
      </c>
      <c r="U94" s="35">
        <f t="shared" si="26"/>
        <v>13.299178082191759</v>
      </c>
      <c r="V94" s="40"/>
      <c r="W94" s="35">
        <f t="shared" si="19"/>
        <v>480.29917808219176</v>
      </c>
      <c r="X94" s="39">
        <f t="shared" si="20"/>
        <v>1.263945205479452</v>
      </c>
      <c r="Z94" s="41">
        <v>4</v>
      </c>
      <c r="AA94" s="42"/>
      <c r="AB94" s="43">
        <f t="shared" si="25"/>
        <v>476.29917808219176</v>
      </c>
      <c r="AC94" s="44">
        <f t="shared" si="24"/>
        <v>1.2534188896899783</v>
      </c>
    </row>
    <row r="95" spans="1:29" ht="12.75">
      <c r="A95" s="25" t="s">
        <v>141</v>
      </c>
      <c r="B95" s="26" t="s">
        <v>143</v>
      </c>
      <c r="C95" s="27"/>
      <c r="D95" s="28">
        <v>527</v>
      </c>
      <c r="E95" s="28">
        <v>3</v>
      </c>
      <c r="F95" s="29">
        <f t="shared" si="21"/>
        <v>530</v>
      </c>
      <c r="G95" s="30">
        <v>423</v>
      </c>
      <c r="H95" s="31"/>
      <c r="I95" s="32">
        <v>60.2</v>
      </c>
      <c r="J95" s="33">
        <v>20.4</v>
      </c>
      <c r="K95" s="34">
        <f t="shared" si="14"/>
        <v>494.18350428551355</v>
      </c>
      <c r="L95" s="34">
        <f t="shared" si="15"/>
        <v>577.3530982155403</v>
      </c>
      <c r="M95" s="34">
        <f t="shared" si="16"/>
        <v>504.3177885042255</v>
      </c>
      <c r="N95" s="34">
        <f t="shared" si="17"/>
        <v>591.1275536972612</v>
      </c>
      <c r="O95" s="35"/>
      <c r="P95" s="36">
        <f t="shared" si="22"/>
        <v>530</v>
      </c>
      <c r="Q95" s="37">
        <f t="shared" si="18"/>
        <v>1.2529550827423168</v>
      </c>
      <c r="R95" s="38"/>
      <c r="S95" s="39">
        <v>1.2174940898345155</v>
      </c>
      <c r="T95" s="39">
        <f t="shared" si="23"/>
        <v>0.03546099290780136</v>
      </c>
      <c r="U95" s="35"/>
      <c r="V95" s="40"/>
      <c r="W95" s="35">
        <f t="shared" si="19"/>
        <v>530</v>
      </c>
      <c r="X95" s="39">
        <f t="shared" si="20"/>
        <v>1.2529550827423168</v>
      </c>
      <c r="Z95" s="41">
        <v>4.5</v>
      </c>
      <c r="AA95" s="42"/>
      <c r="AB95" s="45">
        <f t="shared" si="25"/>
        <v>525.5</v>
      </c>
      <c r="AC95" s="44">
        <f t="shared" si="24"/>
        <v>1.2423167848699763</v>
      </c>
    </row>
    <row r="96" spans="1:29" ht="12.75">
      <c r="A96" s="25" t="s">
        <v>141</v>
      </c>
      <c r="B96" s="26" t="s">
        <v>144</v>
      </c>
      <c r="C96" s="27"/>
      <c r="D96" s="28">
        <v>693</v>
      </c>
      <c r="E96" s="28">
        <v>3</v>
      </c>
      <c r="F96" s="29">
        <f t="shared" si="21"/>
        <v>696</v>
      </c>
      <c r="G96" s="30">
        <v>612</v>
      </c>
      <c r="H96" s="31"/>
      <c r="I96" s="32">
        <v>48</v>
      </c>
      <c r="J96" s="33">
        <v>17.1</v>
      </c>
      <c r="K96" s="34">
        <f t="shared" si="14"/>
        <v>680.0191091752143</v>
      </c>
      <c r="L96" s="34">
        <f t="shared" si="15"/>
        <v>800.3495854995083</v>
      </c>
      <c r="M96" s="34">
        <f t="shared" si="16"/>
        <v>682.9691578751947</v>
      </c>
      <c r="N96" s="34">
        <f t="shared" si="17"/>
        <v>808.566264962991</v>
      </c>
      <c r="O96" s="35"/>
      <c r="P96" s="36">
        <f t="shared" si="22"/>
        <v>696</v>
      </c>
      <c r="Q96" s="37">
        <f t="shared" si="18"/>
        <v>1.1372549019607843</v>
      </c>
      <c r="R96" s="38"/>
      <c r="S96" s="39">
        <v>1.1464285714285714</v>
      </c>
      <c r="T96" s="39">
        <f t="shared" si="23"/>
        <v>-0.009173669467787082</v>
      </c>
      <c r="U96" s="35">
        <f>(S96*G96)-(Q96*G96)</f>
        <v>5.614285714285643</v>
      </c>
      <c r="V96" s="40"/>
      <c r="W96" s="35">
        <f t="shared" si="19"/>
        <v>701.6142857142856</v>
      </c>
      <c r="X96" s="39">
        <f t="shared" si="20"/>
        <v>1.1464285714285714</v>
      </c>
      <c r="Z96" s="41">
        <v>5.5</v>
      </c>
      <c r="AA96" s="42"/>
      <c r="AB96" s="45">
        <v>696.5</v>
      </c>
      <c r="AC96" s="44">
        <f t="shared" si="24"/>
        <v>1.1380718954248366</v>
      </c>
    </row>
    <row r="97" spans="1:29" ht="12.75">
      <c r="A97" s="25" t="s">
        <v>145</v>
      </c>
      <c r="B97" s="26" t="s">
        <v>146</v>
      </c>
      <c r="C97" s="27"/>
      <c r="D97" s="28">
        <v>671</v>
      </c>
      <c r="E97" s="28">
        <v>3</v>
      </c>
      <c r="F97" s="29">
        <f t="shared" si="21"/>
        <v>674</v>
      </c>
      <c r="G97" s="30">
        <v>574</v>
      </c>
      <c r="H97" s="31"/>
      <c r="I97" s="32">
        <v>34.6</v>
      </c>
      <c r="J97" s="33">
        <v>12.7</v>
      </c>
      <c r="K97" s="34">
        <f t="shared" si="14"/>
        <v>601.7711582595664</v>
      </c>
      <c r="L97" s="34">
        <f t="shared" si="15"/>
        <v>714.6301344199335</v>
      </c>
      <c r="M97" s="34">
        <f t="shared" si="16"/>
        <v>649.3656176093116</v>
      </c>
      <c r="N97" s="34">
        <f t="shared" si="17"/>
        <v>767.1642115119179</v>
      </c>
      <c r="O97" s="35"/>
      <c r="P97" s="36">
        <f t="shared" si="22"/>
        <v>674</v>
      </c>
      <c r="Q97" s="37">
        <f t="shared" si="18"/>
        <v>1.1742160278745644</v>
      </c>
      <c r="R97" s="38"/>
      <c r="S97" s="39">
        <v>1.163605072463768</v>
      </c>
      <c r="T97" s="39">
        <f t="shared" si="23"/>
        <v>0.010610955410796263</v>
      </c>
      <c r="U97" s="35"/>
      <c r="V97" s="40"/>
      <c r="W97" s="35">
        <f t="shared" si="19"/>
        <v>674</v>
      </c>
      <c r="X97" s="39">
        <f t="shared" si="20"/>
        <v>1.1742160278745644</v>
      </c>
      <c r="Z97" s="41">
        <v>5.5</v>
      </c>
      <c r="AA97" s="42"/>
      <c r="AB97" s="45">
        <f t="shared" si="25"/>
        <v>668.5</v>
      </c>
      <c r="AC97" s="44">
        <f t="shared" si="24"/>
        <v>1.1646341463414633</v>
      </c>
    </row>
    <row r="98" spans="1:29" ht="12.75">
      <c r="A98" s="25" t="s">
        <v>145</v>
      </c>
      <c r="B98" s="26" t="s">
        <v>110</v>
      </c>
      <c r="C98" s="27"/>
      <c r="D98" s="28">
        <v>552</v>
      </c>
      <c r="E98" s="28">
        <v>3</v>
      </c>
      <c r="F98" s="29">
        <f t="shared" si="21"/>
        <v>555</v>
      </c>
      <c r="G98" s="30">
        <v>491</v>
      </c>
      <c r="H98" s="31"/>
      <c r="I98" s="32">
        <v>46.8</v>
      </c>
      <c r="J98" s="33">
        <v>16.8</v>
      </c>
      <c r="K98" s="34">
        <f t="shared" si="14"/>
        <v>542.8112968947592</v>
      </c>
      <c r="L98" s="34">
        <f t="shared" si="15"/>
        <v>639.3509437497072</v>
      </c>
      <c r="M98" s="34">
        <f t="shared" si="16"/>
        <v>571.9151861747209</v>
      </c>
      <c r="N98" s="34">
        <f t="shared" si="17"/>
        <v>672.6801854886228</v>
      </c>
      <c r="O98" s="35">
        <v>17</v>
      </c>
      <c r="P98" s="36">
        <f t="shared" si="22"/>
        <v>572</v>
      </c>
      <c r="Q98" s="37">
        <f t="shared" si="18"/>
        <v>1.164969450101833</v>
      </c>
      <c r="R98" s="38"/>
      <c r="S98" s="39">
        <v>1.1835205992509363</v>
      </c>
      <c r="T98" s="39">
        <f t="shared" si="23"/>
        <v>-0.018551149149103274</v>
      </c>
      <c r="U98" s="35">
        <f>(S98*G98)-(Q98*G98)</f>
        <v>9.108614232209788</v>
      </c>
      <c r="V98" s="40"/>
      <c r="W98" s="35">
        <f t="shared" si="19"/>
        <v>581.1086142322098</v>
      </c>
      <c r="X98" s="39">
        <f t="shared" si="20"/>
        <v>1.1835205992509363</v>
      </c>
      <c r="Z98" s="41">
        <v>4.5</v>
      </c>
      <c r="AA98" s="42"/>
      <c r="AB98" s="45">
        <v>576.5</v>
      </c>
      <c r="AC98" s="44">
        <f t="shared" si="24"/>
        <v>1.1741344195519348</v>
      </c>
    </row>
    <row r="99" spans="1:29" ht="12.75">
      <c r="A99" s="25" t="s">
        <v>147</v>
      </c>
      <c r="B99" s="26" t="s">
        <v>148</v>
      </c>
      <c r="C99" s="27"/>
      <c r="D99" s="28">
        <v>462</v>
      </c>
      <c r="E99" s="28">
        <v>3</v>
      </c>
      <c r="F99" s="29">
        <f t="shared" si="21"/>
        <v>465</v>
      </c>
      <c r="G99" s="30">
        <v>396</v>
      </c>
      <c r="H99" s="31"/>
      <c r="I99" s="32">
        <v>25.7</v>
      </c>
      <c r="J99" s="33">
        <v>9.8</v>
      </c>
      <c r="K99" s="34">
        <f t="shared" si="14"/>
        <v>398.6522411128285</v>
      </c>
      <c r="L99" s="34">
        <f t="shared" si="15"/>
        <v>476.51313755795985</v>
      </c>
      <c r="M99" s="34">
        <f t="shared" si="16"/>
        <v>476.44244444623814</v>
      </c>
      <c r="N99" s="34">
        <f t="shared" si="17"/>
        <v>557.7111607971652</v>
      </c>
      <c r="O99" s="35">
        <v>12</v>
      </c>
      <c r="P99" s="36">
        <f t="shared" si="22"/>
        <v>477</v>
      </c>
      <c r="Q99" s="37">
        <f t="shared" si="18"/>
        <v>1.2045454545454546</v>
      </c>
      <c r="R99" s="38"/>
      <c r="S99" s="39">
        <v>1.2345360824742269</v>
      </c>
      <c r="T99" s="39">
        <f t="shared" si="23"/>
        <v>-0.029990627928772273</v>
      </c>
      <c r="U99" s="35">
        <f>(S99*G99)-(Q99*G99)</f>
        <v>11.876288659793829</v>
      </c>
      <c r="V99" s="40"/>
      <c r="W99" s="35">
        <f t="shared" si="19"/>
        <v>488.87628865979383</v>
      </c>
      <c r="X99" s="39">
        <f t="shared" si="20"/>
        <v>1.2345360824742269</v>
      </c>
      <c r="Z99" s="41">
        <v>4</v>
      </c>
      <c r="AA99" s="42"/>
      <c r="AB99" s="43">
        <f t="shared" si="25"/>
        <v>484.87628865979383</v>
      </c>
      <c r="AC99" s="44">
        <f t="shared" si="24"/>
        <v>1.2244350723732167</v>
      </c>
    </row>
    <row r="100" spans="1:29" ht="12.75">
      <c r="A100" s="25" t="s">
        <v>149</v>
      </c>
      <c r="B100" s="26" t="s">
        <v>150</v>
      </c>
      <c r="C100" s="27"/>
      <c r="D100" s="28">
        <v>575</v>
      </c>
      <c r="E100" s="28">
        <v>3</v>
      </c>
      <c r="F100" s="29">
        <f t="shared" si="21"/>
        <v>578</v>
      </c>
      <c r="G100" s="30">
        <v>500</v>
      </c>
      <c r="H100" s="31"/>
      <c r="I100" s="32">
        <v>23</v>
      </c>
      <c r="J100" s="33">
        <v>5.8</v>
      </c>
      <c r="K100" s="34">
        <f t="shared" si="14"/>
        <v>497.02590042620955</v>
      </c>
      <c r="L100" s="34">
        <f t="shared" si="15"/>
        <v>595.3351131094563</v>
      </c>
      <c r="M100" s="34">
        <f t="shared" si="16"/>
        <v>580.5822147244711</v>
      </c>
      <c r="N100" s="34">
        <f t="shared" si="17"/>
        <v>683.1942303190759</v>
      </c>
      <c r="O100" s="35">
        <v>3</v>
      </c>
      <c r="P100" s="36">
        <f t="shared" si="22"/>
        <v>581</v>
      </c>
      <c r="Q100" s="37">
        <f t="shared" si="18"/>
        <v>1.162</v>
      </c>
      <c r="R100" s="38"/>
      <c r="S100" s="39">
        <v>1.171345029239766</v>
      </c>
      <c r="T100" s="39">
        <f t="shared" si="23"/>
        <v>-0.0093450292397661</v>
      </c>
      <c r="U100" s="35">
        <f>(S100*G100)-(Q100*G100)</f>
        <v>4.672514619883032</v>
      </c>
      <c r="V100" s="40"/>
      <c r="W100" s="35">
        <f t="shared" si="19"/>
        <v>585.672514619883</v>
      </c>
      <c r="X100" s="39">
        <f t="shared" si="20"/>
        <v>1.171345029239766</v>
      </c>
      <c r="Z100" s="41">
        <v>5</v>
      </c>
      <c r="AA100" s="42"/>
      <c r="AB100" s="43">
        <f t="shared" si="25"/>
        <v>580.672514619883</v>
      </c>
      <c r="AC100" s="44">
        <f t="shared" si="24"/>
        <v>1.161345029239766</v>
      </c>
    </row>
    <row r="101" spans="1:29" ht="12.75">
      <c r="A101" s="25" t="s">
        <v>151</v>
      </c>
      <c r="B101" s="26" t="s">
        <v>152</v>
      </c>
      <c r="C101" s="27" t="s">
        <v>29</v>
      </c>
      <c r="D101" s="28">
        <v>854</v>
      </c>
      <c r="E101" s="28">
        <v>3</v>
      </c>
      <c r="F101" s="29">
        <f t="shared" si="21"/>
        <v>857</v>
      </c>
      <c r="G101" s="30">
        <v>647</v>
      </c>
      <c r="H101" s="31"/>
      <c r="I101" s="32">
        <v>88.4</v>
      </c>
      <c r="J101" s="33">
        <v>37.3</v>
      </c>
      <c r="K101" s="34">
        <f t="shared" si="14"/>
        <v>841.3333333333333</v>
      </c>
      <c r="L101" s="34">
        <f t="shared" si="15"/>
        <v>968.5454545454546</v>
      </c>
      <c r="M101" s="34">
        <f t="shared" si="16"/>
        <v>712.8886220729847</v>
      </c>
      <c r="N101" s="34">
        <f t="shared" si="17"/>
        <v>845.6685702524034</v>
      </c>
      <c r="O101" s="35"/>
      <c r="P101" s="36">
        <f t="shared" si="22"/>
        <v>857</v>
      </c>
      <c r="Q101" s="37">
        <f t="shared" si="18"/>
        <v>1.3245749613601236</v>
      </c>
      <c r="R101" s="38"/>
      <c r="S101" s="39">
        <v>1.301622418879056</v>
      </c>
      <c r="T101" s="39">
        <f t="shared" si="23"/>
        <v>0.022952542481067706</v>
      </c>
      <c r="U101" s="35"/>
      <c r="V101" s="40"/>
      <c r="W101" s="35">
        <f t="shared" si="19"/>
        <v>857</v>
      </c>
      <c r="X101" s="39">
        <f t="shared" si="20"/>
        <v>1.3245749613601236</v>
      </c>
      <c r="Z101" s="41">
        <v>6</v>
      </c>
      <c r="AA101" s="42"/>
      <c r="AB101" s="43">
        <f t="shared" si="25"/>
        <v>851</v>
      </c>
      <c r="AC101" s="44">
        <f t="shared" si="24"/>
        <v>1.3153013910355487</v>
      </c>
    </row>
    <row r="102" spans="1:29" ht="13.5" thickBot="1">
      <c r="A102" s="47" t="s">
        <v>151</v>
      </c>
      <c r="B102" s="48" t="s">
        <v>153</v>
      </c>
      <c r="C102" s="49" t="s">
        <v>44</v>
      </c>
      <c r="D102" s="28">
        <v>887</v>
      </c>
      <c r="E102" s="28">
        <v>3</v>
      </c>
      <c r="F102" s="29">
        <f t="shared" si="21"/>
        <v>890</v>
      </c>
      <c r="G102" s="30">
        <v>673</v>
      </c>
      <c r="H102" s="31"/>
      <c r="I102" s="32">
        <v>84.1</v>
      </c>
      <c r="J102" s="50">
        <v>38.8</v>
      </c>
      <c r="K102" s="51">
        <f t="shared" si="14"/>
        <v>861.5887780431831</v>
      </c>
      <c r="L102" s="51">
        <f t="shared" si="15"/>
        <v>993.912978314833</v>
      </c>
      <c r="M102" s="51">
        <f t="shared" si="16"/>
        <v>734.4744206507438</v>
      </c>
      <c r="N102" s="51">
        <f t="shared" si="17"/>
        <v>872.590193641082</v>
      </c>
      <c r="O102" s="35"/>
      <c r="P102" s="36">
        <f t="shared" si="22"/>
        <v>890</v>
      </c>
      <c r="Q102" s="37">
        <f t="shared" si="18"/>
        <v>1.3224368499257058</v>
      </c>
      <c r="R102" s="38"/>
      <c r="S102" s="39">
        <v>1.3967197452229296</v>
      </c>
      <c r="T102" s="39">
        <f t="shared" si="23"/>
        <v>-0.07428289529722387</v>
      </c>
      <c r="U102" s="35">
        <f>(S102*G102)-(Q102*G102)</f>
        <v>49.99238853503164</v>
      </c>
      <c r="V102" s="40"/>
      <c r="W102" s="35">
        <f t="shared" si="19"/>
        <v>939.9923885350316</v>
      </c>
      <c r="X102" s="39">
        <f t="shared" si="20"/>
        <v>1.3967197452229296</v>
      </c>
      <c r="Z102" s="41">
        <v>6.5</v>
      </c>
      <c r="AA102" s="42"/>
      <c r="AB102" s="45">
        <f t="shared" si="25"/>
        <v>933.4923885350316</v>
      </c>
      <c r="AC102" s="52">
        <f t="shared" si="24"/>
        <v>1.387061498566169</v>
      </c>
    </row>
    <row r="103" spans="1:29" ht="13.5" thickBot="1">
      <c r="A103" s="53" t="s">
        <v>154</v>
      </c>
      <c r="B103" s="54"/>
      <c r="C103" s="55"/>
      <c r="D103" s="29">
        <f>SUM(D8:D102)</f>
        <v>63277</v>
      </c>
      <c r="E103" s="29">
        <f>SUM(E8:E102)</f>
        <v>285</v>
      </c>
      <c r="F103" s="29">
        <f>SUM(F8:F102)</f>
        <v>63590</v>
      </c>
      <c r="G103" s="56">
        <f>SUM(G8:G102)</f>
        <v>53101</v>
      </c>
      <c r="H103" s="57"/>
      <c r="I103" s="58">
        <v>54.6</v>
      </c>
      <c r="J103" s="59">
        <v>25.9</v>
      </c>
      <c r="K103" s="56">
        <f aca="true" t="shared" si="27" ref="K103:P103">SUM(K8:K102)</f>
        <v>60078.84520631354</v>
      </c>
      <c r="L103" s="56">
        <f t="shared" si="27"/>
        <v>70501.78455341671</v>
      </c>
      <c r="M103" s="56">
        <f t="shared" si="27"/>
        <v>59149.59326897465</v>
      </c>
      <c r="N103" s="56">
        <f t="shared" si="27"/>
        <v>70028.72438634583</v>
      </c>
      <c r="O103" s="56">
        <f t="shared" si="27"/>
        <v>400</v>
      </c>
      <c r="P103" s="60">
        <f t="shared" si="27"/>
        <v>63990</v>
      </c>
      <c r="Q103" s="61">
        <f t="shared" si="18"/>
        <v>1.2050620515621175</v>
      </c>
      <c r="R103" s="62"/>
      <c r="S103" s="63">
        <v>1.2143306847023918</v>
      </c>
      <c r="T103" s="39">
        <f t="shared" si="23"/>
        <v>-0.009268633140274263</v>
      </c>
      <c r="U103" s="64">
        <f>SUM(U8:U102)</f>
        <v>758.121206046468</v>
      </c>
      <c r="V103" s="40"/>
      <c r="W103" s="64">
        <f>SUM(W8:W102)</f>
        <v>64748.121206046446</v>
      </c>
      <c r="X103" s="63">
        <f t="shared" si="20"/>
        <v>1.2193390182114545</v>
      </c>
      <c r="Z103" s="64">
        <f>SUM(Z8:Z102)</f>
        <v>507</v>
      </c>
      <c r="AA103" s="42"/>
      <c r="AB103" s="65">
        <f>W103-Z103</f>
        <v>64241.121206046446</v>
      </c>
      <c r="AC103" s="66">
        <f t="shared" si="24"/>
        <v>1.2097911754213</v>
      </c>
    </row>
    <row r="104" spans="2:29" ht="12.7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Z104" s="42"/>
      <c r="AA104" s="42"/>
      <c r="AB104" s="42"/>
      <c r="AC104" s="42"/>
    </row>
    <row r="105" spans="1:29" ht="12.75">
      <c r="A105" t="s">
        <v>155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Z105" s="42"/>
      <c r="AA105" s="42"/>
      <c r="AB105" s="42"/>
      <c r="AC105" s="42"/>
    </row>
    <row r="106" spans="2:29" ht="12.7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Z106" s="42"/>
      <c r="AA106" s="42"/>
      <c r="AB106" s="42"/>
      <c r="AC106" s="42"/>
    </row>
    <row r="107" spans="1:29" ht="12.75">
      <c r="A107" t="s">
        <v>156</v>
      </c>
      <c r="B107" s="40"/>
      <c r="C107" s="40"/>
      <c r="D107" s="67"/>
      <c r="E107" s="67"/>
      <c r="F107" s="67"/>
      <c r="G107" s="67"/>
      <c r="H107" s="67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Z107" s="42"/>
      <c r="AA107" s="42"/>
      <c r="AB107" s="42"/>
      <c r="AC107" s="42"/>
    </row>
    <row r="108" spans="2:29" ht="12.75">
      <c r="B108" s="40"/>
      <c r="C108" s="40"/>
      <c r="D108" s="68"/>
      <c r="E108" s="68"/>
      <c r="F108" s="68"/>
      <c r="G108" s="68"/>
      <c r="H108" s="68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Z108" s="42"/>
      <c r="AA108" s="42"/>
      <c r="AB108" s="42"/>
      <c r="AC108" s="42"/>
    </row>
    <row r="109" spans="2:29" ht="12.7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Z109" s="42"/>
      <c r="AA109" s="42"/>
      <c r="AB109" s="42"/>
      <c r="AC109" s="42"/>
    </row>
    <row r="110" spans="2:29" ht="12.7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Z110" s="42"/>
      <c r="AA110" s="42"/>
      <c r="AB110" s="42"/>
      <c r="AC110" s="42"/>
    </row>
    <row r="111" spans="1:29" ht="12.75">
      <c r="A111" s="6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Z111" s="42"/>
      <c r="AA111" s="42"/>
      <c r="AB111" s="42"/>
      <c r="AC111" s="42"/>
    </row>
    <row r="112" spans="1:29" ht="12.75">
      <c r="A112" s="6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Z112" s="42"/>
      <c r="AA112" s="42"/>
      <c r="AB112" s="42"/>
      <c r="AC112" s="42"/>
    </row>
    <row r="113" spans="2:29" ht="12.7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Z113" s="42"/>
      <c r="AA113" s="42"/>
      <c r="AB113" s="42"/>
      <c r="AC113" s="42"/>
    </row>
    <row r="114" spans="26:29" ht="12.75">
      <c r="Z114" s="42"/>
      <c r="AA114" s="42"/>
      <c r="AB114" s="42"/>
      <c r="AC114" s="42"/>
    </row>
    <row r="124" spans="4:6" ht="12.75">
      <c r="D124" s="70"/>
      <c r="E124" s="70"/>
      <c r="F124" s="70"/>
    </row>
  </sheetData>
  <mergeCells count="4">
    <mergeCell ref="S1:AC1"/>
    <mergeCell ref="A4:R4"/>
    <mergeCell ref="K6:L6"/>
    <mergeCell ref="M6:N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F1">
      <selection activeCell="G1" sqref="G1:H1"/>
    </sheetView>
  </sheetViews>
  <sheetFormatPr defaultColWidth="11.421875" defaultRowHeight="12.75"/>
  <cols>
    <col min="1" max="1" width="16.7109375" style="0" customWidth="1"/>
    <col min="2" max="2" width="14.28125" style="0" customWidth="1"/>
    <col min="3" max="3" width="8.421875" style="0" customWidth="1"/>
    <col min="4" max="4" width="46.7109375" style="0" customWidth="1"/>
    <col min="5" max="5" width="17.7109375" style="73" customWidth="1"/>
    <col min="6" max="7" width="16.7109375" style="0" customWidth="1"/>
    <col min="8" max="8" width="8.7109375" style="0" customWidth="1"/>
  </cols>
  <sheetData>
    <row r="1" spans="1:8" ht="12.75">
      <c r="A1" s="71" t="s">
        <v>157</v>
      </c>
      <c r="C1" s="2"/>
      <c r="D1" s="1"/>
      <c r="E1" s="72"/>
      <c r="G1" s="92">
        <v>38744</v>
      </c>
      <c r="H1" s="92"/>
    </row>
    <row r="2" ht="12.75">
      <c r="A2" t="s">
        <v>158</v>
      </c>
    </row>
    <row r="3" ht="12.75">
      <c r="A3" t="s">
        <v>1</v>
      </c>
    </row>
    <row r="6" spans="1:4" ht="12.75">
      <c r="A6" s="93" t="s">
        <v>159</v>
      </c>
      <c r="B6" s="93"/>
      <c r="C6" s="93"/>
      <c r="D6" s="93"/>
    </row>
    <row r="7" spans="1:2" ht="12" customHeight="1">
      <c r="A7" s="74"/>
      <c r="B7" s="74"/>
    </row>
    <row r="8" spans="1:2" ht="12.75" customHeight="1">
      <c r="A8" s="74"/>
      <c r="B8" s="74"/>
    </row>
    <row r="9" spans="1:8" ht="12.75" customHeight="1">
      <c r="A9" s="94" t="s">
        <v>5</v>
      </c>
      <c r="B9" s="94" t="s">
        <v>160</v>
      </c>
      <c r="C9" s="95" t="s">
        <v>161</v>
      </c>
      <c r="D9" s="94" t="s">
        <v>162</v>
      </c>
      <c r="E9" s="97" t="s">
        <v>163</v>
      </c>
      <c r="F9" s="98"/>
      <c r="G9" s="99"/>
      <c r="H9" s="95" t="s">
        <v>164</v>
      </c>
    </row>
    <row r="10" spans="1:8" ht="12.75">
      <c r="A10" s="94"/>
      <c r="B10" s="94"/>
      <c r="C10" s="96"/>
      <c r="D10" s="94"/>
      <c r="E10" s="75" t="s">
        <v>165</v>
      </c>
      <c r="F10" s="75" t="s">
        <v>166</v>
      </c>
      <c r="G10" s="75" t="s">
        <v>167</v>
      </c>
      <c r="H10" s="96"/>
    </row>
    <row r="11" spans="1:8" ht="12.75" customHeight="1">
      <c r="A11" s="76" t="s">
        <v>27</v>
      </c>
      <c r="B11" s="76" t="s">
        <v>168</v>
      </c>
      <c r="C11" s="77">
        <v>129</v>
      </c>
      <c r="D11" s="78" t="s">
        <v>169</v>
      </c>
      <c r="E11" s="78" t="s">
        <v>170</v>
      </c>
      <c r="F11" s="78"/>
      <c r="G11" s="78"/>
      <c r="H11" s="78">
        <v>64</v>
      </c>
    </row>
    <row r="12" spans="1:8" ht="12.75">
      <c r="A12" s="76" t="s">
        <v>34</v>
      </c>
      <c r="B12" s="76" t="s">
        <v>171</v>
      </c>
      <c r="C12" s="77">
        <v>129</v>
      </c>
      <c r="D12" s="78" t="s">
        <v>169</v>
      </c>
      <c r="E12" s="78" t="s">
        <v>170</v>
      </c>
      <c r="F12" s="78"/>
      <c r="G12" s="78"/>
      <c r="H12" s="78">
        <v>64</v>
      </c>
    </row>
    <row r="13" spans="1:8" ht="12.75">
      <c r="A13" s="76" t="s">
        <v>39</v>
      </c>
      <c r="B13" s="76" t="s">
        <v>172</v>
      </c>
      <c r="C13" s="77">
        <v>197</v>
      </c>
      <c r="D13" s="78" t="s">
        <v>173</v>
      </c>
      <c r="E13" s="78" t="s">
        <v>174</v>
      </c>
      <c r="F13" s="78" t="s">
        <v>175</v>
      </c>
      <c r="G13" s="78" t="s">
        <v>175</v>
      </c>
      <c r="H13" s="78">
        <v>80</v>
      </c>
    </row>
    <row r="14" spans="1:8" ht="12.75">
      <c r="A14" s="76" t="s">
        <v>47</v>
      </c>
      <c r="B14" s="76" t="s">
        <v>176</v>
      </c>
      <c r="C14" s="77">
        <v>129</v>
      </c>
      <c r="D14" s="78" t="s">
        <v>177</v>
      </c>
      <c r="E14" s="78" t="s">
        <v>170</v>
      </c>
      <c r="F14" s="79"/>
      <c r="G14" s="78"/>
      <c r="H14" s="78">
        <v>64</v>
      </c>
    </row>
    <row r="15" spans="1:8" ht="12.75">
      <c r="A15" s="76" t="s">
        <v>47</v>
      </c>
      <c r="B15" s="76" t="s">
        <v>178</v>
      </c>
      <c r="C15" s="77">
        <v>129</v>
      </c>
      <c r="D15" s="78" t="s">
        <v>169</v>
      </c>
      <c r="E15" s="78" t="s">
        <v>179</v>
      </c>
      <c r="F15" s="78"/>
      <c r="G15" s="78"/>
      <c r="H15" s="78">
        <v>64</v>
      </c>
    </row>
    <row r="16" spans="1:8" ht="12.75">
      <c r="A16" s="76" t="s">
        <v>180</v>
      </c>
      <c r="B16" s="76" t="s">
        <v>181</v>
      </c>
      <c r="C16" s="77">
        <v>129</v>
      </c>
      <c r="D16" s="78" t="s">
        <v>182</v>
      </c>
      <c r="E16" s="78" t="s">
        <v>170</v>
      </c>
      <c r="F16" s="78"/>
      <c r="G16" s="78"/>
      <c r="H16" s="78">
        <v>64</v>
      </c>
    </row>
    <row r="17" spans="1:8" ht="12.75">
      <c r="A17" s="76" t="s">
        <v>58</v>
      </c>
      <c r="B17" s="76" t="s">
        <v>183</v>
      </c>
      <c r="C17" s="77">
        <v>129</v>
      </c>
      <c r="D17" s="78" t="s">
        <v>169</v>
      </c>
      <c r="E17" s="78" t="s">
        <v>170</v>
      </c>
      <c r="F17" s="78"/>
      <c r="G17" s="78"/>
      <c r="H17" s="78">
        <v>64</v>
      </c>
    </row>
    <row r="18" spans="1:8" ht="12.75">
      <c r="A18" s="76" t="s">
        <v>67</v>
      </c>
      <c r="B18" s="76" t="s">
        <v>184</v>
      </c>
      <c r="C18" s="77">
        <v>129</v>
      </c>
      <c r="D18" s="78" t="s">
        <v>169</v>
      </c>
      <c r="E18" s="78" t="s">
        <v>170</v>
      </c>
      <c r="F18" s="78"/>
      <c r="G18" s="78"/>
      <c r="H18" s="78">
        <v>64</v>
      </c>
    </row>
    <row r="19" spans="1:8" ht="12.75">
      <c r="A19" s="76" t="s">
        <v>185</v>
      </c>
      <c r="B19" s="76" t="s">
        <v>186</v>
      </c>
      <c r="C19" s="77">
        <v>129</v>
      </c>
      <c r="D19" s="78" t="s">
        <v>169</v>
      </c>
      <c r="E19" s="78" t="s">
        <v>187</v>
      </c>
      <c r="F19" s="78"/>
      <c r="G19" s="78"/>
      <c r="H19" s="78">
        <v>64</v>
      </c>
    </row>
    <row r="20" spans="1:8" ht="12.75">
      <c r="A20" s="76" t="s">
        <v>77</v>
      </c>
      <c r="B20" s="76" t="s">
        <v>188</v>
      </c>
      <c r="C20" s="77">
        <v>180</v>
      </c>
      <c r="D20" s="78" t="s">
        <v>189</v>
      </c>
      <c r="E20" s="78" t="s">
        <v>190</v>
      </c>
      <c r="F20" s="79"/>
      <c r="G20" s="78"/>
      <c r="H20" s="78">
        <v>88</v>
      </c>
    </row>
    <row r="21" spans="1:8" ht="12.75">
      <c r="A21" s="76" t="s">
        <v>88</v>
      </c>
      <c r="B21" s="76" t="s">
        <v>191</v>
      </c>
      <c r="C21" s="77">
        <v>129</v>
      </c>
      <c r="D21" s="78" t="s">
        <v>169</v>
      </c>
      <c r="E21" s="78" t="s">
        <v>170</v>
      </c>
      <c r="F21" s="78"/>
      <c r="G21" s="78"/>
      <c r="H21" s="78">
        <v>64</v>
      </c>
    </row>
    <row r="22" spans="1:8" ht="12.75">
      <c r="A22" s="76" t="s">
        <v>88</v>
      </c>
      <c r="B22" s="76" t="s">
        <v>192</v>
      </c>
      <c r="C22" s="77">
        <v>129</v>
      </c>
      <c r="D22" s="78" t="s">
        <v>169</v>
      </c>
      <c r="E22" s="78" t="s">
        <v>193</v>
      </c>
      <c r="F22" s="78"/>
      <c r="G22" s="78"/>
      <c r="H22" s="78">
        <v>64</v>
      </c>
    </row>
    <row r="23" spans="1:8" ht="12.75">
      <c r="A23" s="76" t="s">
        <v>98</v>
      </c>
      <c r="B23" s="76" t="s">
        <v>172</v>
      </c>
      <c r="C23" s="77">
        <v>129</v>
      </c>
      <c r="D23" s="78" t="s">
        <v>169</v>
      </c>
      <c r="E23" s="78" t="s">
        <v>187</v>
      </c>
      <c r="F23" s="78"/>
      <c r="G23" s="78"/>
      <c r="H23" s="78">
        <v>64</v>
      </c>
    </row>
    <row r="24" spans="1:8" ht="12.75">
      <c r="A24" s="76" t="s">
        <v>100</v>
      </c>
      <c r="B24" s="76" t="s">
        <v>194</v>
      </c>
      <c r="C24" s="77">
        <v>78</v>
      </c>
      <c r="D24" s="78" t="s">
        <v>195</v>
      </c>
      <c r="E24" s="78" t="s">
        <v>170</v>
      </c>
      <c r="F24" s="78"/>
      <c r="G24" s="78"/>
      <c r="H24" s="78">
        <v>32</v>
      </c>
    </row>
    <row r="25" spans="1:8" ht="12.75">
      <c r="A25" s="76" t="s">
        <v>105</v>
      </c>
      <c r="B25" s="76" t="s">
        <v>196</v>
      </c>
      <c r="C25" s="77">
        <v>129</v>
      </c>
      <c r="D25" s="78" t="s">
        <v>169</v>
      </c>
      <c r="E25" s="78" t="s">
        <v>187</v>
      </c>
      <c r="F25" s="78"/>
      <c r="G25" s="78"/>
      <c r="H25" s="78">
        <v>64</v>
      </c>
    </row>
    <row r="26" spans="1:8" ht="12.75">
      <c r="A26" s="76" t="s">
        <v>111</v>
      </c>
      <c r="B26" s="76" t="s">
        <v>197</v>
      </c>
      <c r="C26" s="77">
        <v>207</v>
      </c>
      <c r="D26" s="78" t="s">
        <v>198</v>
      </c>
      <c r="E26" s="78" t="s">
        <v>170</v>
      </c>
      <c r="F26" s="78"/>
      <c r="G26" s="78"/>
      <c r="H26" s="78">
        <v>96</v>
      </c>
    </row>
    <row r="27" spans="1:8" ht="12.75">
      <c r="A27" s="76" t="s">
        <v>115</v>
      </c>
      <c r="B27" s="76" t="s">
        <v>199</v>
      </c>
      <c r="C27" s="77">
        <v>129</v>
      </c>
      <c r="D27" s="78" t="s">
        <v>169</v>
      </c>
      <c r="E27" s="78" t="s">
        <v>170</v>
      </c>
      <c r="F27" s="78"/>
      <c r="G27" s="78"/>
      <c r="H27" s="78">
        <v>64</v>
      </c>
    </row>
    <row r="28" spans="1:8" ht="12.75">
      <c r="A28" s="76" t="s">
        <v>115</v>
      </c>
      <c r="B28" s="76" t="s">
        <v>181</v>
      </c>
      <c r="C28" s="77">
        <v>213</v>
      </c>
      <c r="D28" s="78" t="s">
        <v>200</v>
      </c>
      <c r="E28" s="78" t="s">
        <v>170</v>
      </c>
      <c r="F28" s="78" t="s">
        <v>201</v>
      </c>
      <c r="G28" s="78" t="s">
        <v>201</v>
      </c>
      <c r="H28" s="78">
        <v>96</v>
      </c>
    </row>
    <row r="29" spans="1:8" ht="12.75">
      <c r="A29" s="76" t="s">
        <v>115</v>
      </c>
      <c r="B29" s="76" t="s">
        <v>202</v>
      </c>
      <c r="C29" s="77">
        <v>129</v>
      </c>
      <c r="D29" s="78" t="s">
        <v>169</v>
      </c>
      <c r="E29" s="78" t="s">
        <v>170</v>
      </c>
      <c r="F29" s="78"/>
      <c r="G29" s="78"/>
      <c r="H29" s="78">
        <v>64</v>
      </c>
    </row>
    <row r="30" spans="1:8" ht="12.75">
      <c r="A30" s="76" t="s">
        <v>127</v>
      </c>
      <c r="B30" s="76" t="s">
        <v>203</v>
      </c>
      <c r="C30" s="77">
        <v>129</v>
      </c>
      <c r="D30" s="78" t="s">
        <v>204</v>
      </c>
      <c r="E30" s="78" t="s">
        <v>174</v>
      </c>
      <c r="F30" s="78"/>
      <c r="G30" s="78"/>
      <c r="H30" s="78">
        <v>64</v>
      </c>
    </row>
    <row r="31" spans="1:8" ht="12.75">
      <c r="A31" s="76" t="s">
        <v>205</v>
      </c>
      <c r="B31" s="76" t="s">
        <v>206</v>
      </c>
      <c r="C31" s="77">
        <v>129</v>
      </c>
      <c r="D31" s="78" t="s">
        <v>182</v>
      </c>
      <c r="E31" s="78" t="s">
        <v>170</v>
      </c>
      <c r="F31" s="78"/>
      <c r="G31" s="78"/>
      <c r="H31" s="78">
        <v>64</v>
      </c>
    </row>
    <row r="32" spans="1:8" ht="12.75">
      <c r="A32" s="76" t="s">
        <v>151</v>
      </c>
      <c r="B32" s="76" t="s">
        <v>188</v>
      </c>
      <c r="C32" s="77">
        <v>129</v>
      </c>
      <c r="D32" s="78" t="s">
        <v>169</v>
      </c>
      <c r="E32" s="78" t="s">
        <v>174</v>
      </c>
      <c r="F32" s="78"/>
      <c r="G32" s="78"/>
      <c r="H32" s="78">
        <v>64</v>
      </c>
    </row>
    <row r="33" spans="1:8" ht="12.75">
      <c r="A33" s="76"/>
      <c r="B33" s="80" t="s">
        <v>207</v>
      </c>
      <c r="C33" s="77">
        <f>SUM(C11:C32)</f>
        <v>3068</v>
      </c>
      <c r="D33" s="78"/>
      <c r="E33" s="78"/>
      <c r="F33" s="78"/>
      <c r="G33" s="78"/>
      <c r="H33" s="78">
        <f>SUM(H11:H32)</f>
        <v>1480</v>
      </c>
    </row>
    <row r="34" spans="1:4" ht="12.75">
      <c r="A34" s="81"/>
      <c r="B34" s="82"/>
      <c r="C34" s="83"/>
      <c r="D34" s="83"/>
    </row>
    <row r="35" spans="1:4" ht="12.75">
      <c r="A35" s="83"/>
      <c r="B35" s="83"/>
      <c r="C35" s="83"/>
      <c r="D35" s="83"/>
    </row>
    <row r="36" spans="1:4" ht="12.75">
      <c r="A36" s="83" t="s">
        <v>208</v>
      </c>
      <c r="B36" s="83"/>
      <c r="C36" s="83"/>
      <c r="D36" s="83"/>
    </row>
    <row r="37" spans="1:4" ht="12.75">
      <c r="A37" s="83" t="s">
        <v>209</v>
      </c>
      <c r="B37" s="84" t="s">
        <v>210</v>
      </c>
      <c r="C37" s="83"/>
      <c r="D37" s="83"/>
    </row>
    <row r="38" spans="1:4" ht="12.75">
      <c r="A38" s="83" t="s">
        <v>211</v>
      </c>
      <c r="B38" s="84" t="s">
        <v>212</v>
      </c>
      <c r="C38" s="83"/>
      <c r="D38" s="83"/>
    </row>
    <row r="39" spans="1:4" ht="12.75">
      <c r="A39" s="83" t="s">
        <v>213</v>
      </c>
      <c r="B39" s="84" t="s">
        <v>214</v>
      </c>
      <c r="C39" s="83"/>
      <c r="D39" s="83"/>
    </row>
    <row r="40" spans="1:4" ht="12.75">
      <c r="A40" s="83" t="s">
        <v>215</v>
      </c>
      <c r="B40" s="84" t="s">
        <v>216</v>
      </c>
      <c r="C40" s="83"/>
      <c r="D40" s="83"/>
    </row>
    <row r="41" spans="1:4" ht="12.75">
      <c r="A41" s="83" t="s">
        <v>217</v>
      </c>
      <c r="B41" s="84" t="s">
        <v>216</v>
      </c>
      <c r="C41" s="83"/>
      <c r="D41" s="83"/>
    </row>
    <row r="42" spans="1:4" ht="12.75">
      <c r="A42" s="83"/>
      <c r="B42" s="83"/>
      <c r="C42" s="83"/>
      <c r="D42" s="83"/>
    </row>
    <row r="43" spans="1:4" ht="12.75">
      <c r="A43" s="83" t="s">
        <v>218</v>
      </c>
      <c r="B43" s="83"/>
      <c r="C43" s="83"/>
      <c r="D43" s="83"/>
    </row>
  </sheetData>
  <mergeCells count="8">
    <mergeCell ref="G1:H1"/>
    <mergeCell ref="A6:D6"/>
    <mergeCell ref="A9:A10"/>
    <mergeCell ref="B9:B10"/>
    <mergeCell ref="C9:C10"/>
    <mergeCell ref="D9:D10"/>
    <mergeCell ref="E9:G9"/>
    <mergeCell ref="H9:H1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IA92</dc:creator>
  <cp:keywords/>
  <dc:description/>
  <cp:lastModifiedBy>verdurand</cp:lastModifiedBy>
  <dcterms:created xsi:type="dcterms:W3CDTF">2006-01-27T15:31:12Z</dcterms:created>
  <dcterms:modified xsi:type="dcterms:W3CDTF">2006-01-27T15:34:13Z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