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1"/>
  </bookViews>
  <sheets>
    <sheet name="clg" sheetId="1" r:id="rId1"/>
    <sheet name="lycée" sheetId="2" r:id="rId2"/>
  </sheets>
  <definedNames>
    <definedName name="_xlnm._FilterDatabase" localSheetId="0" hidden="1">'clg'!$B$9:$AH$108</definedName>
    <definedName name="_xlnm._FilterDatabase" localSheetId="1" hidden="1">'lycée'!$C$10:$AD$64</definedName>
    <definedName name="_xlnm.Print_Titles" localSheetId="0">'clg'!$1:$9</definedName>
    <definedName name="_xlnm.Print_Titles" localSheetId="1">'lycée'!$8:$10</definedName>
  </definedNames>
  <calcPr fullCalcOnLoad="1"/>
</workbook>
</file>

<file path=xl/sharedStrings.xml><?xml version="1.0" encoding="utf-8"?>
<sst xmlns="http://schemas.openxmlformats.org/spreadsheetml/2006/main" count="617" uniqueCount="427">
  <si>
    <t>COMMUNES</t>
  </si>
  <si>
    <t>AED SURV</t>
  </si>
  <si>
    <t>ASS PED</t>
  </si>
  <si>
    <t>AED INTERNAT</t>
  </si>
  <si>
    <t>Descartes</t>
  </si>
  <si>
    <t>La Fontaine</t>
  </si>
  <si>
    <t>Auguste Renoir</t>
  </si>
  <si>
    <t>Voltaire</t>
  </si>
  <si>
    <t>Joliot-Curie</t>
  </si>
  <si>
    <t>Bartholdi</t>
  </si>
  <si>
    <t>Lakanal</t>
  </si>
  <si>
    <t>Alfred de Vigny</t>
  </si>
  <si>
    <t>Les Bruyères</t>
  </si>
  <si>
    <t>Georges Seurat</t>
  </si>
  <si>
    <t>Les Renardières</t>
  </si>
  <si>
    <t>V</t>
  </si>
  <si>
    <t>Les Ormeaux</t>
  </si>
  <si>
    <t>La Paix</t>
  </si>
  <si>
    <t>Georges Mandel</t>
  </si>
  <si>
    <t>Les Vallées</t>
  </si>
  <si>
    <t>Louis Blériot</t>
  </si>
  <si>
    <t>Bel Air</t>
  </si>
  <si>
    <t>Rabelais</t>
  </si>
  <si>
    <t>Saint-Exupéry</t>
  </si>
  <si>
    <t>République</t>
  </si>
  <si>
    <t>Les Chenevreux</t>
  </si>
  <si>
    <t>Théophile Gautier</t>
  </si>
  <si>
    <t>Pasteur</t>
  </si>
  <si>
    <t>Les Bouvets</t>
  </si>
  <si>
    <t>Maréchal Leclerc</t>
  </si>
  <si>
    <t>Les Bons Raisins</t>
  </si>
  <si>
    <t>Les Martinets</t>
  </si>
  <si>
    <t>Malmaison</t>
  </si>
  <si>
    <t>Gounod</t>
  </si>
  <si>
    <t>Michelet</t>
  </si>
  <si>
    <t>Yves du Manoir</t>
  </si>
  <si>
    <t>TYPE</t>
  </si>
  <si>
    <t>LGT</t>
  </si>
  <si>
    <t>LPO</t>
  </si>
  <si>
    <t>LG</t>
  </si>
  <si>
    <t>AED ULIS</t>
  </si>
  <si>
    <t>ULIS</t>
  </si>
  <si>
    <t>Jacqueline Auriol</t>
  </si>
  <si>
    <t>mesures AED proposées</t>
  </si>
  <si>
    <t>DSDEN 92</t>
  </si>
  <si>
    <t>ETP</t>
  </si>
  <si>
    <t>Heures</t>
  </si>
  <si>
    <t>DOS 2</t>
  </si>
  <si>
    <t>François Furet</t>
  </si>
  <si>
    <t>André Malraux</t>
  </si>
  <si>
    <t>Henri Barbusse</t>
  </si>
  <si>
    <t>Albert Camus</t>
  </si>
  <si>
    <t>Léonard de Vinci</t>
  </si>
  <si>
    <t>Pierre Brossolette</t>
  </si>
  <si>
    <t>George Sand</t>
  </si>
  <si>
    <t>Jean Moulin</t>
  </si>
  <si>
    <t>Alain Fournier</t>
  </si>
  <si>
    <t>Jean Jaurès</t>
  </si>
  <si>
    <t>Jean-Baptiste Clément</t>
  </si>
  <si>
    <t>Robert Paparemborde</t>
  </si>
  <si>
    <t>Henri Bergson</t>
  </si>
  <si>
    <t>Guy Moquet</t>
  </si>
  <si>
    <t>Henri Matisse</t>
  </si>
  <si>
    <t>Victor Hugo</t>
  </si>
  <si>
    <t>Claude-Nicolas Ledoux</t>
  </si>
  <si>
    <t>Henri Wallon</t>
  </si>
  <si>
    <t>Paul Bert</t>
  </si>
  <si>
    <t>Maurice Genevoix</t>
  </si>
  <si>
    <t>Paul Éluard</t>
  </si>
  <si>
    <t>André Maurois</t>
  </si>
  <si>
    <t>Henri Dunant</t>
  </si>
  <si>
    <t>Marcel Pagnol</t>
  </si>
  <si>
    <t>Émile Verhaeren</t>
  </si>
  <si>
    <t>Marie Curie</t>
  </si>
  <si>
    <t>Jean Macé</t>
  </si>
  <si>
    <t>La Fontaine du Roy</t>
  </si>
  <si>
    <t>ÉTABLISSEMENT</t>
  </si>
  <si>
    <t>Écart effectif prévu</t>
  </si>
  <si>
    <t>Total mesures AED</t>
  </si>
  <si>
    <t>Document de travail</t>
  </si>
  <si>
    <t xml:space="preserve">Document de travail </t>
  </si>
  <si>
    <t>RNE</t>
  </si>
  <si>
    <t>Bois-Colombes</t>
  </si>
  <si>
    <t>Boulogne-Billancourt</t>
  </si>
  <si>
    <t>Châtenay-Malabry</t>
  </si>
  <si>
    <t>Clamart</t>
  </si>
  <si>
    <t>Clichy</t>
  </si>
  <si>
    <t>Colombes</t>
  </si>
  <si>
    <t>Issy-les-Moulineaux</t>
  </si>
  <si>
    <t>La Garenne-Colombes</t>
  </si>
  <si>
    <t>Le Plessis-Robinson</t>
  </si>
  <si>
    <t>Levallois-Perret</t>
  </si>
  <si>
    <t>Malakoff</t>
  </si>
  <si>
    <t>Meudon</t>
  </si>
  <si>
    <t>Montrouge</t>
  </si>
  <si>
    <t>Nanterre</t>
  </si>
  <si>
    <t>Neuilly-sur-Seine</t>
  </si>
  <si>
    <t>Puteaux</t>
  </si>
  <si>
    <t>Rueil-Malmaison</t>
  </si>
  <si>
    <t>Saint-Cloud</t>
  </si>
  <si>
    <t>Sceaux</t>
  </si>
  <si>
    <t>Sèvres</t>
  </si>
  <si>
    <t>Suresnes</t>
  </si>
  <si>
    <t>Vanves</t>
  </si>
  <si>
    <t>Villeneuve-la-Garenne</t>
  </si>
  <si>
    <t>Louis Pasteur</t>
  </si>
  <si>
    <t>0920130S</t>
  </si>
  <si>
    <t>0921676X</t>
  </si>
  <si>
    <t>0920131T</t>
  </si>
  <si>
    <t>0920150N</t>
  </si>
  <si>
    <t>0920680P</t>
  </si>
  <si>
    <t>0920132U</t>
  </si>
  <si>
    <t>0921595J</t>
  </si>
  <si>
    <t>0920134W</t>
  </si>
  <si>
    <t>0922443F</t>
  </si>
  <si>
    <t>0920135X</t>
  </si>
  <si>
    <t>0921166T</t>
  </si>
  <si>
    <t>0921555R</t>
  </si>
  <si>
    <t>0920136Y</t>
  </si>
  <si>
    <t>0922149L</t>
  </si>
  <si>
    <t>0920137Z</t>
  </si>
  <si>
    <t>0921229L</t>
  </si>
  <si>
    <t>0922427N</t>
  </si>
  <si>
    <t>0920138A</t>
  </si>
  <si>
    <t>0921625S</t>
  </si>
  <si>
    <t>0922615T</t>
  </si>
  <si>
    <t>0921156G</t>
  </si>
  <si>
    <t>0922397F</t>
  </si>
  <si>
    <t>0920158X</t>
  </si>
  <si>
    <t>0922249V</t>
  </si>
  <si>
    <t>0921230M</t>
  </si>
  <si>
    <t>0920163C</t>
  </si>
  <si>
    <t>0920798T</t>
  </si>
  <si>
    <t>0921592F</t>
  </si>
  <si>
    <t>0920164D</t>
  </si>
  <si>
    <t>0921399W</t>
  </si>
  <si>
    <t>0920141D</t>
  </si>
  <si>
    <t>0921626T</t>
  </si>
  <si>
    <t>0921677Y</t>
  </si>
  <si>
    <t>0922464D</t>
  </si>
  <si>
    <t>0920142E</t>
  </si>
  <si>
    <t>0920143F</t>
  </si>
  <si>
    <t>0920166F</t>
  </si>
  <si>
    <t>0920144G</t>
  </si>
  <si>
    <t>0921500F</t>
  </si>
  <si>
    <t>0920799U</t>
  </si>
  <si>
    <t>0922398G</t>
  </si>
  <si>
    <t>0920801W</t>
  </si>
  <si>
    <t>0922276Z</t>
  </si>
  <si>
    <t>0920145H</t>
  </si>
  <si>
    <t>0920146J</t>
  </si>
  <si>
    <t>0920170K</t>
  </si>
  <si>
    <t>0920802X</t>
  </si>
  <si>
    <t>0920147K</t>
  </si>
  <si>
    <t>0920171L</t>
  </si>
  <si>
    <t>0920149M</t>
  </si>
  <si>
    <t>0921505L</t>
  </si>
  <si>
    <t>0921594H</t>
  </si>
  <si>
    <t>0922277A</t>
  </si>
  <si>
    <t>LP</t>
  </si>
  <si>
    <t>Anne Frank</t>
  </si>
  <si>
    <t>Henri Georges Adam</t>
  </si>
  <si>
    <t>Francois Truffaut</t>
  </si>
  <si>
    <t>Romain Rolland</t>
  </si>
  <si>
    <t>Jean Mermoz</t>
  </si>
  <si>
    <t>Landowski</t>
  </si>
  <si>
    <t>Jean Renoir</t>
  </si>
  <si>
    <t>Évariste Galois</t>
  </si>
  <si>
    <t>Masaryk</t>
  </si>
  <si>
    <t>Maison-Blanche</t>
  </si>
  <si>
    <t>Vincent Van Gogh</t>
  </si>
  <si>
    <t>Moulin Joly</t>
  </si>
  <si>
    <t>Gay Lussac</t>
  </si>
  <si>
    <t>Marguerite Duras</t>
  </si>
  <si>
    <t>Georges Pompidou</t>
  </si>
  <si>
    <t>Les Champs Philippe</t>
  </si>
  <si>
    <t>Danton</t>
  </si>
  <si>
    <t>Robert Doisneau</t>
  </si>
  <si>
    <t>Haut Mesnil</t>
  </si>
  <si>
    <t>Jean Perrin</t>
  </si>
  <si>
    <t>André Doucet</t>
  </si>
  <si>
    <t>Jules Verne</t>
  </si>
  <si>
    <t>Collège de Sèvres</t>
  </si>
  <si>
    <t>Henri Sellier</t>
  </si>
  <si>
    <t xml:space="preserve">Antony </t>
  </si>
  <si>
    <t>Asnières sur Seine</t>
  </si>
  <si>
    <t xml:space="preserve">Bagneux </t>
  </si>
  <si>
    <t>Bourg-la-Reine</t>
  </si>
  <si>
    <t>Chaville</t>
  </si>
  <si>
    <t xml:space="preserve">Courbevoie </t>
  </si>
  <si>
    <t>Fontenay-aux-Roses</t>
  </si>
  <si>
    <t>Garches</t>
  </si>
  <si>
    <t xml:space="preserve">Gennevilliers </t>
  </si>
  <si>
    <t>Vaucresson</t>
  </si>
  <si>
    <t>Ville d'Avray</t>
  </si>
  <si>
    <t>0921170X</t>
  </si>
  <si>
    <t>0921243B</t>
  </si>
  <si>
    <t>0921507N</t>
  </si>
  <si>
    <t>0921786S</t>
  </si>
  <si>
    <t>0921868F</t>
  </si>
  <si>
    <t>0921545E</t>
  </si>
  <si>
    <t>0921547G</t>
  </si>
  <si>
    <t>0921622N</t>
  </si>
  <si>
    <t>0922565N</t>
  </si>
  <si>
    <t>0921168V</t>
  </si>
  <si>
    <t>0921631Y</t>
  </si>
  <si>
    <t>0921778H</t>
  </si>
  <si>
    <t>0921779J</t>
  </si>
  <si>
    <t>0922629H</t>
  </si>
  <si>
    <t>0921236U</t>
  </si>
  <si>
    <t>0921237V</t>
  </si>
  <si>
    <t>0921238W</t>
  </si>
  <si>
    <t>0921239X</t>
  </si>
  <si>
    <t>0921242A</t>
  </si>
  <si>
    <t>0921179G</t>
  </si>
  <si>
    <t>0921180H</t>
  </si>
  <si>
    <t>0921181J</t>
  </si>
  <si>
    <t>0920880G</t>
  </si>
  <si>
    <t>0921354X</t>
  </si>
  <si>
    <t>0920689Z</t>
  </si>
  <si>
    <t>0920068Z</t>
  </si>
  <si>
    <t>0920653K</t>
  </si>
  <si>
    <t>0920854D</t>
  </si>
  <si>
    <t>0921228K</t>
  </si>
  <si>
    <t>0921623P</t>
  </si>
  <si>
    <t>0922595W</t>
  </si>
  <si>
    <t>0920592U</t>
  </si>
  <si>
    <t>0920626F</t>
  </si>
  <si>
    <t>0921160L</t>
  </si>
  <si>
    <t>0921494Z</t>
  </si>
  <si>
    <t>0921675W</t>
  </si>
  <si>
    <t>0922662U</t>
  </si>
  <si>
    <t>0921496B</t>
  </si>
  <si>
    <t>0921550K</t>
  </si>
  <si>
    <t>0922020W</t>
  </si>
  <si>
    <t>0922523T</t>
  </si>
  <si>
    <t>0922578C</t>
  </si>
  <si>
    <t>0920081N</t>
  </si>
  <si>
    <t>0920881H</t>
  </si>
  <si>
    <t>0921157H</t>
  </si>
  <si>
    <t>0921541A</t>
  </si>
  <si>
    <t>0921621M</t>
  </si>
  <si>
    <t>0920877D</t>
  </si>
  <si>
    <t>0921396T</t>
  </si>
  <si>
    <t>0922247T</t>
  </si>
  <si>
    <t>0922610M</t>
  </si>
  <si>
    <t>0921162N</t>
  </si>
  <si>
    <t>0922645A</t>
  </si>
  <si>
    <t>0920624D</t>
  </si>
  <si>
    <t>0920883K</t>
  </si>
  <si>
    <t>0921391M</t>
  </si>
  <si>
    <t>0921393P</t>
  </si>
  <si>
    <t>0922630J</t>
  </si>
  <si>
    <t>0921165S</t>
  </si>
  <si>
    <t>0921241Z</t>
  </si>
  <si>
    <t>0921554P</t>
  </si>
  <si>
    <t>0921782M</t>
  </si>
  <si>
    <t>0922701L</t>
  </si>
  <si>
    <t>0920855E</t>
  </si>
  <si>
    <t>0921190U</t>
  </si>
  <si>
    <t>0921504K</t>
  </si>
  <si>
    <t>0920077J</t>
  </si>
  <si>
    <t>0920594W</t>
  </si>
  <si>
    <t>0920882J</t>
  </si>
  <si>
    <t>0921353W</t>
  </si>
  <si>
    <t>0921394R</t>
  </si>
  <si>
    <t>0921589C</t>
  </si>
  <si>
    <t>0921940J</t>
  </si>
  <si>
    <t>0921498D</t>
  </si>
  <si>
    <t>0921780K</t>
  </si>
  <si>
    <t>0921781L</t>
  </si>
  <si>
    <t>0921219A</t>
  </si>
  <si>
    <t>0921233R</t>
  </si>
  <si>
    <t>0920852B</t>
  </si>
  <si>
    <t>0921234S</t>
  </si>
  <si>
    <t>0921235T</t>
  </si>
  <si>
    <t>0921501G</t>
  </si>
  <si>
    <t>0921502H</t>
  </si>
  <si>
    <t>0921590D</t>
  </si>
  <si>
    <t>0920700L</t>
  </si>
  <si>
    <t>0921591E</t>
  </si>
  <si>
    <t>0921784P</t>
  </si>
  <si>
    <t>0921785R</t>
  </si>
  <si>
    <t>0921244C</t>
  </si>
  <si>
    <t>0920884L</t>
  </si>
  <si>
    <t>0920885M</t>
  </si>
  <si>
    <t>0921178F</t>
  </si>
  <si>
    <t>0921240Y</t>
  </si>
  <si>
    <t>0921783N</t>
  </si>
  <si>
    <t>0922143E</t>
  </si>
  <si>
    <t>0920886N</t>
  </si>
  <si>
    <t>0921159K</t>
  </si>
  <si>
    <t>0921543C</t>
  </si>
  <si>
    <t>2014-2015</t>
  </si>
  <si>
    <t>ETP 2014</t>
  </si>
  <si>
    <t>AED 
Classe 
Relais</t>
  </si>
  <si>
    <t>DOTATION 
AED
 2014</t>
  </si>
  <si>
    <t>en heures 2014</t>
  </si>
  <si>
    <t>Mesures 
MI-SE 
en heures</t>
  </si>
  <si>
    <t xml:space="preserve"> + BMP pour 
MDP</t>
  </si>
  <si>
    <t>TOTAL heures
 MDP</t>
  </si>
  <si>
    <t>Mesures MDP en heures</t>
  </si>
  <si>
    <t>Mesures MDP</t>
  </si>
  <si>
    <t>H/100E
AED 
SURV
 + MDP</t>
  </si>
  <si>
    <t>H/100 E ass. édu. RS 14 surv, MDP, Ass Ped, intern</t>
  </si>
  <si>
    <t>H/100E AED  SURV 
+ MDP</t>
  </si>
  <si>
    <t>TOTAL DÉPARTEMENT</t>
  </si>
  <si>
    <t>Mesures
 MDP</t>
  </si>
  <si>
    <t>2015-2016</t>
  </si>
  <si>
    <t>ASSISTANCE ÉDUCATIVE COLLÈGES RS 15 CTSD</t>
  </si>
  <si>
    <t>Constat effectif RS 14</t>
  </si>
  <si>
    <t>Effectif prévu RS 15</t>
  </si>
  <si>
    <t>ETP 2015</t>
  </si>
  <si>
    <t>en heures 2015</t>
  </si>
  <si>
    <t>DOTATION 
AED
2014</t>
  </si>
  <si>
    <t>DOTATION 
AED
2014
 (Titre 2 et hors titre 2)</t>
  </si>
  <si>
    <t>VILLE</t>
  </si>
  <si>
    <t>COLLEGE</t>
  </si>
  <si>
    <t>EP</t>
  </si>
  <si>
    <t>TYPO</t>
  </si>
  <si>
    <t>REP</t>
  </si>
  <si>
    <t>des Petits Ponts</t>
  </si>
  <si>
    <t>Edouard Vaillant</t>
  </si>
  <si>
    <t xml:space="preserve">REP+ </t>
  </si>
  <si>
    <t>Emile Zola</t>
  </si>
  <si>
    <t>Edouard Manet</t>
  </si>
  <si>
    <t>Armande Béjart</t>
  </si>
  <si>
    <t>Châtillon</t>
  </si>
  <si>
    <t xml:space="preserve">TOTAL AED 
en heures 
RS 14 </t>
  </si>
  <si>
    <t>H/100 E surveillance constaté
 RS 14</t>
  </si>
  <si>
    <t>AED ouver.
ULIS
 RS 2015</t>
  </si>
  <si>
    <t>Mesures
AED 
proposées</t>
  </si>
  <si>
    <t>DOTATION 
AED
2015</t>
  </si>
  <si>
    <t>H/100 E surveillance prévu RS 15</t>
  </si>
  <si>
    <t>H/100 E ass. édu. RS 15 surv, MDP, Ass Ped, intern</t>
  </si>
  <si>
    <t>DOTATION 
AED
2015
 (Titre 2 et hors titre 2)</t>
  </si>
  <si>
    <t>ANTONY</t>
  </si>
  <si>
    <t>DESCARTES</t>
  </si>
  <si>
    <t>THEODORE MONOD</t>
  </si>
  <si>
    <t>ASNIERES-SUR-SEINE</t>
  </si>
  <si>
    <t>AUGUSTE RENOIR</t>
  </si>
  <si>
    <t>DE PRONY</t>
  </si>
  <si>
    <t>BAGNEUX</t>
  </si>
  <si>
    <t>LEONARD DE VINCI</t>
  </si>
  <si>
    <t>BOIS-COLOMBES</t>
  </si>
  <si>
    <t>ALBERT CAMUS</t>
  </si>
  <si>
    <t>DANIEL BALAVOINE</t>
  </si>
  <si>
    <t>BOULOGNE-BILLANCOURT</t>
  </si>
  <si>
    <t>JACQUES PREVERT</t>
  </si>
  <si>
    <t>ETIENNE-JULES MAREY</t>
  </si>
  <si>
    <t>CHATENAY-MALABRY</t>
  </si>
  <si>
    <t>EMMANUEL MOUNIER</t>
  </si>
  <si>
    <t>JEAN JAURES</t>
  </si>
  <si>
    <t>CLAMART</t>
  </si>
  <si>
    <t>JACQUES MONOD</t>
  </si>
  <si>
    <t>CLICHY</t>
  </si>
  <si>
    <t>NEWTON-ENREA</t>
  </si>
  <si>
    <t>RENE AUFFRAY</t>
  </si>
  <si>
    <t>COLOMBES</t>
  </si>
  <si>
    <t>GUY DE MAUPASSANT</t>
  </si>
  <si>
    <t>VALMY</t>
  </si>
  <si>
    <t>CLAUDE GARAMONT</t>
  </si>
  <si>
    <t>COURBEVOIE</t>
  </si>
  <si>
    <t>PAUL LAPIE</t>
  </si>
  <si>
    <t>PAUL PAINLEVE</t>
  </si>
  <si>
    <t>LUCIE AUBRAC</t>
  </si>
  <si>
    <t>GENNEVILLIERS</t>
  </si>
  <si>
    <t>GALILEE</t>
  </si>
  <si>
    <t>ISSY-LES-MOULINEAUX</t>
  </si>
  <si>
    <t>EUGENE IONESCO</t>
  </si>
  <si>
    <t>LA GARENNE-COLOMBES</t>
  </si>
  <si>
    <t>LA TOURNELLE</t>
  </si>
  <si>
    <t>LE PLESSIS-ROBINSON</t>
  </si>
  <si>
    <t>MONTESQUIEU</t>
  </si>
  <si>
    <t>LEVALLOIS-PERRET</t>
  </si>
  <si>
    <t>MALAKOFF</t>
  </si>
  <si>
    <t>LOUIS GIRARD</t>
  </si>
  <si>
    <t>MEUDON</t>
  </si>
  <si>
    <t>RABELAIS</t>
  </si>
  <si>
    <t>LES COTES DE VILLEBON</t>
  </si>
  <si>
    <t>MONTROUGE</t>
  </si>
  <si>
    <t>JEAN MONNET</t>
  </si>
  <si>
    <t>MAURICE GENEVOIX</t>
  </si>
  <si>
    <t>NANTERRE</t>
  </si>
  <si>
    <t>JOLIOT-CURIE</t>
  </si>
  <si>
    <t>CLAUDE CHAPPE</t>
  </si>
  <si>
    <t>PAUL LANGEVIN</t>
  </si>
  <si>
    <t>LOUISE MICHEL</t>
  </si>
  <si>
    <t>NEUILLY-SUR-SEINE</t>
  </si>
  <si>
    <t>LOUIS PASTEUR</t>
  </si>
  <si>
    <t>LA FOLIE SAINT JAMES</t>
  </si>
  <si>
    <t>VASSILY KANDINSKY</t>
  </si>
  <si>
    <t>PUTEAUX</t>
  </si>
  <si>
    <t>L'AGORA</t>
  </si>
  <si>
    <t>VOILIN</t>
  </si>
  <si>
    <t>RUEIL-MALMAISON</t>
  </si>
  <si>
    <t>RICHELIEU</t>
  </si>
  <si>
    <t>GUSTAVE EIFFEL</t>
  </si>
  <si>
    <t>SAINT-CLOUD</t>
  </si>
  <si>
    <t>ALEXANDRE DUMAS</t>
  </si>
  <si>
    <t>SANTOS DUMONT</t>
  </si>
  <si>
    <t>SCEAUX</t>
  </si>
  <si>
    <t>LAKANAL</t>
  </si>
  <si>
    <t>MARIE CURIE</t>
  </si>
  <si>
    <t>FLORIAN</t>
  </si>
  <si>
    <t>SEVRES</t>
  </si>
  <si>
    <t>JEAN-PIERRE VERNANT</t>
  </si>
  <si>
    <t>SURESNES</t>
  </si>
  <si>
    <t>LOUIS BLERIOT</t>
  </si>
  <si>
    <t>VANVES</t>
  </si>
  <si>
    <t>MICHELET</t>
  </si>
  <si>
    <t>LOUIS DARDENNE</t>
  </si>
  <si>
    <t>VILLENEUVE-LA-GARENNE</t>
  </si>
  <si>
    <t>MICHEL ANGE</t>
  </si>
  <si>
    <t>CHARLES PETIET</t>
  </si>
  <si>
    <t>Constat effectif 
RS 14</t>
  </si>
  <si>
    <t>TOTAL AED 
en heures 
RS 14</t>
  </si>
  <si>
    <t>AED ouver.
ULIS
RS 2015</t>
  </si>
  <si>
    <t>H/100 E surveillance 
prévu
RS 15</t>
  </si>
  <si>
    <t>Effectif prévu 
RS 15</t>
  </si>
  <si>
    <t xml:space="preserve"> HorsTitre 2</t>
  </si>
  <si>
    <t xml:space="preserve">
Titre 2</t>
  </si>
  <si>
    <t>HorsTitre 2</t>
  </si>
  <si>
    <t xml:space="preserve">
 Titre 2</t>
  </si>
  <si>
    <t>Hors     Titre 2</t>
  </si>
  <si>
    <t>CTSD du 19 juin 2015</t>
  </si>
  <si>
    <t xml:space="preserve">ASSISTANCE ÉDUCATIVE LYCÉES RS 15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</si>
</sst>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ck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9"/>
  <sheetViews>
    <sheetView view="pageBreakPreview" zoomScaleNormal="40" zoomScaleSheetLayoutView="100" zoomScalePageLayoutView="0" workbookViewId="0" topLeftCell="O100">
      <selection activeCell="AD9" sqref="AD9:AE9"/>
    </sheetView>
  </sheetViews>
  <sheetFormatPr defaultColWidth="11.421875" defaultRowHeight="12.75"/>
  <cols>
    <col min="1" max="1" width="12.421875" style="2" customWidth="1"/>
    <col min="2" max="2" width="23.8515625" style="2" customWidth="1"/>
    <col min="3" max="3" width="23.28125" style="2" customWidth="1"/>
    <col min="4" max="4" width="8.7109375" style="4" bestFit="1" customWidth="1"/>
    <col min="5" max="5" width="6.421875" style="2" customWidth="1"/>
    <col min="6" max="6" width="9.00390625" style="2" customWidth="1"/>
    <col min="7" max="7" width="9.28125" style="2" customWidth="1"/>
    <col min="8" max="8" width="7.8515625" style="2" customWidth="1"/>
    <col min="9" max="9" width="9.421875" style="2" customWidth="1"/>
    <col min="10" max="10" width="6.7109375" style="2" customWidth="1"/>
    <col min="11" max="11" width="6.8515625" style="2" customWidth="1"/>
    <col min="12" max="12" width="7.421875" style="2" customWidth="1"/>
    <col min="13" max="13" width="7.57421875" style="2" customWidth="1"/>
    <col min="14" max="14" width="11.140625" style="2" customWidth="1"/>
    <col min="15" max="15" width="6.421875" style="2" customWidth="1"/>
    <col min="16" max="16" width="6.28125" style="2" customWidth="1"/>
    <col min="17" max="17" width="9.421875" style="2" customWidth="1"/>
    <col min="18" max="18" width="6.8515625" style="2" customWidth="1"/>
    <col min="19" max="19" width="8.140625" style="2" customWidth="1"/>
    <col min="20" max="20" width="10.421875" style="2" customWidth="1"/>
    <col min="21" max="21" width="10.7109375" style="2" customWidth="1"/>
    <col min="22" max="22" width="9.7109375" style="2" customWidth="1"/>
    <col min="23" max="23" width="9.57421875" style="2" customWidth="1"/>
    <col min="24" max="24" width="10.8515625" style="4" customWidth="1"/>
    <col min="25" max="25" width="7.7109375" style="5" customWidth="1"/>
    <col min="26" max="26" width="10.00390625" style="5" customWidth="1"/>
    <col min="27" max="27" width="10.140625" style="5" customWidth="1"/>
    <col min="28" max="28" width="9.57421875" style="5" customWidth="1"/>
    <col min="29" max="29" width="12.57421875" style="2" customWidth="1"/>
    <col min="30" max="30" width="6.57421875" style="2" customWidth="1"/>
    <col min="31" max="31" width="6.7109375" style="2" customWidth="1"/>
    <col min="32" max="32" width="12.140625" style="2" customWidth="1"/>
    <col min="33" max="33" width="13.00390625" style="2" customWidth="1"/>
    <col min="34" max="34" width="7.421875" style="2" customWidth="1"/>
    <col min="35" max="35" width="12.57421875" style="2" customWidth="1"/>
    <col min="36" max="16384" width="11.421875" style="2" customWidth="1"/>
  </cols>
  <sheetData>
    <row r="1" spans="1:9" ht="15.75">
      <c r="A1" s="2" t="s">
        <v>44</v>
      </c>
      <c r="G1" s="41"/>
      <c r="I1" s="2" t="s">
        <v>425</v>
      </c>
    </row>
    <row r="2" spans="1:22" ht="15.75">
      <c r="A2" s="2" t="s">
        <v>47</v>
      </c>
      <c r="V2" s="2" t="s">
        <v>79</v>
      </c>
    </row>
    <row r="4" spans="1:35" ht="15.75">
      <c r="A4" s="122" t="s">
        <v>309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</row>
    <row r="7" spans="9:35" ht="18" customHeight="1">
      <c r="I7" s="123" t="s">
        <v>293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4" t="s">
        <v>308</v>
      </c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</row>
    <row r="8" spans="2:35" ht="21" customHeight="1">
      <c r="B8" s="42"/>
      <c r="C8" s="43"/>
      <c r="E8" s="43"/>
      <c r="G8" s="43"/>
      <c r="I8" s="123" t="s">
        <v>294</v>
      </c>
      <c r="J8" s="123"/>
      <c r="K8" s="123"/>
      <c r="L8" s="123"/>
      <c r="M8" s="123"/>
      <c r="N8" s="123"/>
      <c r="O8" s="123"/>
      <c r="P8" s="123"/>
      <c r="Q8" s="123"/>
      <c r="R8" s="123"/>
      <c r="S8" s="123" t="s">
        <v>297</v>
      </c>
      <c r="T8" s="123"/>
      <c r="U8" s="123"/>
      <c r="V8" s="123"/>
      <c r="W8" s="123"/>
      <c r="X8" s="116" t="s">
        <v>312</v>
      </c>
      <c r="Y8" s="117"/>
      <c r="Z8" s="117"/>
      <c r="AA8" s="117"/>
      <c r="AB8" s="117"/>
      <c r="AC8" s="117"/>
      <c r="AD8" s="117"/>
      <c r="AE8" s="117"/>
      <c r="AF8" s="118"/>
      <c r="AG8" s="123" t="s">
        <v>313</v>
      </c>
      <c r="AH8" s="123"/>
      <c r="AI8" s="123"/>
    </row>
    <row r="9" spans="1:35" ht="120">
      <c r="A9" s="78" t="s">
        <v>81</v>
      </c>
      <c r="B9" s="78" t="s">
        <v>316</v>
      </c>
      <c r="C9" s="79" t="s">
        <v>317</v>
      </c>
      <c r="D9" s="79" t="s">
        <v>318</v>
      </c>
      <c r="E9" s="79" t="s">
        <v>319</v>
      </c>
      <c r="F9" s="80" t="s">
        <v>310</v>
      </c>
      <c r="G9" s="80" t="s">
        <v>419</v>
      </c>
      <c r="H9" s="80" t="s">
        <v>77</v>
      </c>
      <c r="I9" s="80" t="s">
        <v>1</v>
      </c>
      <c r="J9" s="44" t="s">
        <v>2</v>
      </c>
      <c r="K9" s="44" t="s">
        <v>40</v>
      </c>
      <c r="L9" s="44" t="s">
        <v>3</v>
      </c>
      <c r="M9" s="44" t="s">
        <v>295</v>
      </c>
      <c r="N9" s="81" t="s">
        <v>296</v>
      </c>
      <c r="O9" s="113" t="s">
        <v>420</v>
      </c>
      <c r="P9" s="114" t="s">
        <v>421</v>
      </c>
      <c r="Q9" s="81" t="s">
        <v>315</v>
      </c>
      <c r="R9" s="80" t="s">
        <v>299</v>
      </c>
      <c r="S9" s="80" t="s">
        <v>300</v>
      </c>
      <c r="T9" s="80" t="s">
        <v>328</v>
      </c>
      <c r="U9" s="80" t="s">
        <v>329</v>
      </c>
      <c r="V9" s="80" t="s">
        <v>305</v>
      </c>
      <c r="W9" s="81" t="s">
        <v>304</v>
      </c>
      <c r="X9" s="82" t="s">
        <v>331</v>
      </c>
      <c r="Y9" s="80" t="s">
        <v>330</v>
      </c>
      <c r="Z9" s="8" t="s">
        <v>302</v>
      </c>
      <c r="AA9" s="8" t="s">
        <v>301</v>
      </c>
      <c r="AB9" s="8" t="s">
        <v>78</v>
      </c>
      <c r="AC9" s="8" t="s">
        <v>332</v>
      </c>
      <c r="AD9" s="114" t="s">
        <v>422</v>
      </c>
      <c r="AE9" s="114" t="s">
        <v>421</v>
      </c>
      <c r="AF9" s="80" t="s">
        <v>335</v>
      </c>
      <c r="AG9" s="80" t="s">
        <v>333</v>
      </c>
      <c r="AH9" s="80" t="s">
        <v>303</v>
      </c>
      <c r="AI9" s="80" t="s">
        <v>334</v>
      </c>
    </row>
    <row r="10" spans="1:35" ht="19.5" customHeight="1">
      <c r="A10" s="83" t="s">
        <v>195</v>
      </c>
      <c r="B10" s="83" t="s">
        <v>184</v>
      </c>
      <c r="C10" s="83" t="s">
        <v>5</v>
      </c>
      <c r="D10" s="84"/>
      <c r="E10" s="84">
        <v>5</v>
      </c>
      <c r="F10" s="74">
        <v>457</v>
      </c>
      <c r="G10" s="75">
        <v>479</v>
      </c>
      <c r="H10" s="76">
        <f>G10-F10</f>
        <v>22</v>
      </c>
      <c r="I10" s="63">
        <v>3.5</v>
      </c>
      <c r="J10" s="45"/>
      <c r="K10" s="45"/>
      <c r="L10" s="45"/>
      <c r="M10" s="46"/>
      <c r="N10" s="46">
        <f>SUM(I10:M10)</f>
        <v>3.5</v>
      </c>
      <c r="O10" s="92"/>
      <c r="P10" s="93"/>
      <c r="Q10" s="11">
        <f>N10+O10+P10</f>
        <v>3.5</v>
      </c>
      <c r="R10" s="11"/>
      <c r="S10" s="45"/>
      <c r="T10" s="45">
        <f aca="true" t="shared" si="0" ref="T10:T41">N10*35.5+S10</f>
        <v>124.25</v>
      </c>
      <c r="U10" s="45">
        <f>(I10*35.5/F10)*100</f>
        <v>27.188183807439824</v>
      </c>
      <c r="V10" s="45">
        <f>((I10*35.5)+S10)/F10*100</f>
        <v>27.188183807439824</v>
      </c>
      <c r="W10" s="47">
        <f>(((I10+J10+L10)*35.5+(S10))/F10)*100</f>
        <v>27.188183807439824</v>
      </c>
      <c r="X10" s="48"/>
      <c r="Y10" s="49"/>
      <c r="Z10" s="49"/>
      <c r="AA10" s="49"/>
      <c r="AB10" s="45">
        <f>X10+Y10</f>
        <v>0</v>
      </c>
      <c r="AC10" s="45">
        <f aca="true" t="shared" si="1" ref="AC10:AC41">N10+X10+Y10</f>
        <v>3.5</v>
      </c>
      <c r="AD10" s="63"/>
      <c r="AE10" s="63"/>
      <c r="AF10" s="12">
        <f>AC10+AD10+AE10</f>
        <v>3.5</v>
      </c>
      <c r="AG10" s="12">
        <f>(I10*35.5/G10)*100</f>
        <v>25.939457202505217</v>
      </c>
      <c r="AH10" s="12">
        <f>((I10*35.5)+S10+AA10)/G10*100</f>
        <v>25.939457202505217</v>
      </c>
      <c r="AI10" s="12">
        <f>(((I10+J10+L10+X10)*35.5+(S10+AA10))/G10)*100</f>
        <v>25.939457202505217</v>
      </c>
    </row>
    <row r="11" spans="1:35" ht="19.5" customHeight="1">
      <c r="A11" s="85" t="s">
        <v>196</v>
      </c>
      <c r="B11" s="85" t="s">
        <v>184</v>
      </c>
      <c r="C11" s="85" t="s">
        <v>160</v>
      </c>
      <c r="D11" s="86"/>
      <c r="E11" s="86">
        <v>3</v>
      </c>
      <c r="F11" s="50">
        <v>337</v>
      </c>
      <c r="G11" s="9">
        <v>325</v>
      </c>
      <c r="H11" s="51">
        <f>G11-F11</f>
        <v>-12</v>
      </c>
      <c r="I11" s="12">
        <v>4</v>
      </c>
      <c r="J11" s="12">
        <v>2.5</v>
      </c>
      <c r="K11" s="12"/>
      <c r="L11" s="12"/>
      <c r="M11" s="11">
        <v>1</v>
      </c>
      <c r="N11" s="11">
        <f aca="true" t="shared" si="2" ref="N11:N74">SUM(I11:M11)</f>
        <v>7.5</v>
      </c>
      <c r="O11" s="94"/>
      <c r="P11" s="94"/>
      <c r="Q11" s="11">
        <f aca="true" t="shared" si="3" ref="Q11:Q74">N11+O11+P11</f>
        <v>7.5</v>
      </c>
      <c r="R11" s="11"/>
      <c r="S11" s="12"/>
      <c r="T11" s="12">
        <f t="shared" si="0"/>
        <v>266.25</v>
      </c>
      <c r="U11" s="12">
        <f aca="true" t="shared" si="4" ref="U11:U74">(I11*35.5/F11)*100</f>
        <v>42.13649851632047</v>
      </c>
      <c r="V11" s="12">
        <f aca="true" t="shared" si="5" ref="V11:V41">((I11*35.5)+S11)/F11*100</f>
        <v>42.13649851632047</v>
      </c>
      <c r="W11" s="12">
        <f aca="true" t="shared" si="6" ref="W11:W74">(((I11+J11+L11)*35.5+(S11))/F11)*100</f>
        <v>68.47181008902076</v>
      </c>
      <c r="X11" s="52"/>
      <c r="Y11" s="10"/>
      <c r="Z11" s="10"/>
      <c r="AA11" s="10"/>
      <c r="AB11" s="12">
        <f aca="true" t="shared" si="7" ref="AB11:AB74">X11+Y11</f>
        <v>0</v>
      </c>
      <c r="AC11" s="10">
        <f t="shared" si="1"/>
        <v>7.5</v>
      </c>
      <c r="AD11" s="10"/>
      <c r="AE11" s="10"/>
      <c r="AF11" s="12">
        <f aca="true" t="shared" si="8" ref="AF11:AF74">AC11+AD11+AE11</f>
        <v>7.5</v>
      </c>
      <c r="AG11" s="12">
        <f aca="true" t="shared" si="9" ref="AG11:AG74">(I11*35.5/G11)*100</f>
        <v>43.69230769230769</v>
      </c>
      <c r="AH11" s="12">
        <f aca="true" t="shared" si="10" ref="AH11:AH74">((I11*35.5)+S11+AA11)/G11*100</f>
        <v>43.69230769230769</v>
      </c>
      <c r="AI11" s="12">
        <f aca="true" t="shared" si="11" ref="AI11:AI74">(((I11+J11+L11+X11)*35.5+(S11+AA11))/G11)*100</f>
        <v>71</v>
      </c>
    </row>
    <row r="12" spans="1:35" ht="19.5" customHeight="1">
      <c r="A12" s="85" t="s">
        <v>197</v>
      </c>
      <c r="B12" s="85" t="s">
        <v>184</v>
      </c>
      <c r="C12" s="85" t="s">
        <v>48</v>
      </c>
      <c r="D12" s="86"/>
      <c r="E12" s="86">
        <v>5</v>
      </c>
      <c r="F12" s="50">
        <v>577</v>
      </c>
      <c r="G12" s="9">
        <v>576</v>
      </c>
      <c r="H12" s="51">
        <f aca="true" t="shared" si="12" ref="H12:H75">G12-F12</f>
        <v>-1</v>
      </c>
      <c r="I12" s="12">
        <v>4.5</v>
      </c>
      <c r="J12" s="12"/>
      <c r="K12" s="12"/>
      <c r="L12" s="12"/>
      <c r="M12" s="11"/>
      <c r="N12" s="11">
        <f t="shared" si="2"/>
        <v>4.5</v>
      </c>
      <c r="O12" s="94"/>
      <c r="P12" s="94"/>
      <c r="Q12" s="11">
        <f t="shared" si="3"/>
        <v>4.5</v>
      </c>
      <c r="R12" s="11"/>
      <c r="S12" s="12"/>
      <c r="T12" s="12">
        <f t="shared" si="0"/>
        <v>159.75</v>
      </c>
      <c r="U12" s="12">
        <f t="shared" si="4"/>
        <v>27.68630849220104</v>
      </c>
      <c r="V12" s="12">
        <f t="shared" si="5"/>
        <v>27.68630849220104</v>
      </c>
      <c r="W12" s="12">
        <f t="shared" si="6"/>
        <v>27.68630849220104</v>
      </c>
      <c r="X12" s="53"/>
      <c r="Y12" s="10"/>
      <c r="Z12" s="10"/>
      <c r="AA12" s="10"/>
      <c r="AB12" s="12">
        <f t="shared" si="7"/>
        <v>0</v>
      </c>
      <c r="AC12" s="12">
        <f t="shared" si="1"/>
        <v>4.5</v>
      </c>
      <c r="AD12" s="12"/>
      <c r="AE12" s="12"/>
      <c r="AF12" s="12">
        <f t="shared" si="8"/>
        <v>4.5</v>
      </c>
      <c r="AG12" s="12">
        <f t="shared" si="9"/>
        <v>27.734375</v>
      </c>
      <c r="AH12" s="12">
        <f t="shared" si="10"/>
        <v>27.734375</v>
      </c>
      <c r="AI12" s="12">
        <f t="shared" si="11"/>
        <v>27.734375</v>
      </c>
    </row>
    <row r="13" spans="1:35" ht="19.5" customHeight="1">
      <c r="A13" s="85" t="s">
        <v>198</v>
      </c>
      <c r="B13" s="85" t="s">
        <v>184</v>
      </c>
      <c r="C13" s="85" t="s">
        <v>4</v>
      </c>
      <c r="D13" s="86"/>
      <c r="E13" s="86">
        <v>4</v>
      </c>
      <c r="F13" s="50">
        <v>682</v>
      </c>
      <c r="G13" s="9">
        <v>667</v>
      </c>
      <c r="H13" s="51">
        <f t="shared" si="12"/>
        <v>-15</v>
      </c>
      <c r="I13" s="12">
        <v>5</v>
      </c>
      <c r="J13" s="12"/>
      <c r="K13" s="12">
        <v>1</v>
      </c>
      <c r="L13" s="12"/>
      <c r="M13" s="11"/>
      <c r="N13" s="11">
        <f t="shared" si="2"/>
        <v>6</v>
      </c>
      <c r="O13" s="94"/>
      <c r="P13" s="94"/>
      <c r="Q13" s="11">
        <f t="shared" si="3"/>
        <v>6</v>
      </c>
      <c r="R13" s="11"/>
      <c r="S13" s="12"/>
      <c r="T13" s="12">
        <f t="shared" si="0"/>
        <v>213</v>
      </c>
      <c r="U13" s="12">
        <f t="shared" si="4"/>
        <v>26.02639296187683</v>
      </c>
      <c r="V13" s="12">
        <f t="shared" si="5"/>
        <v>26.02639296187683</v>
      </c>
      <c r="W13" s="12">
        <f t="shared" si="6"/>
        <v>26.02639296187683</v>
      </c>
      <c r="X13" s="53"/>
      <c r="Y13" s="10"/>
      <c r="Z13" s="10"/>
      <c r="AA13" s="10"/>
      <c r="AB13" s="12">
        <f t="shared" si="7"/>
        <v>0</v>
      </c>
      <c r="AC13" s="12">
        <f t="shared" si="1"/>
        <v>6</v>
      </c>
      <c r="AD13" s="12"/>
      <c r="AE13" s="12"/>
      <c r="AF13" s="12">
        <f t="shared" si="8"/>
        <v>6</v>
      </c>
      <c r="AG13" s="12">
        <f t="shared" si="9"/>
        <v>26.611694152923537</v>
      </c>
      <c r="AH13" s="12">
        <f t="shared" si="10"/>
        <v>26.611694152923537</v>
      </c>
      <c r="AI13" s="12">
        <f t="shared" si="11"/>
        <v>26.611694152923537</v>
      </c>
    </row>
    <row r="14" spans="1:35" ht="19.5" customHeight="1">
      <c r="A14" s="85" t="s">
        <v>199</v>
      </c>
      <c r="B14" s="85" t="s">
        <v>184</v>
      </c>
      <c r="C14" s="85" t="s">
        <v>161</v>
      </c>
      <c r="D14" s="86"/>
      <c r="E14" s="86">
        <v>3</v>
      </c>
      <c r="F14" s="50">
        <v>315</v>
      </c>
      <c r="G14" s="9">
        <v>304</v>
      </c>
      <c r="H14" s="51">
        <f t="shared" si="12"/>
        <v>-11</v>
      </c>
      <c r="I14" s="12">
        <v>2.5</v>
      </c>
      <c r="J14" s="12">
        <v>0.5</v>
      </c>
      <c r="K14" s="12"/>
      <c r="L14" s="12"/>
      <c r="M14" s="11"/>
      <c r="N14" s="11">
        <f t="shared" si="2"/>
        <v>3</v>
      </c>
      <c r="O14" s="94"/>
      <c r="P14" s="94"/>
      <c r="Q14" s="11">
        <f t="shared" si="3"/>
        <v>3</v>
      </c>
      <c r="R14" s="11"/>
      <c r="S14" s="12"/>
      <c r="T14" s="12">
        <f t="shared" si="0"/>
        <v>106.5</v>
      </c>
      <c r="U14" s="12">
        <f t="shared" si="4"/>
        <v>28.174603174603174</v>
      </c>
      <c r="V14" s="12">
        <f t="shared" si="5"/>
        <v>28.174603174603174</v>
      </c>
      <c r="W14" s="12">
        <f t="shared" si="6"/>
        <v>33.80952380952381</v>
      </c>
      <c r="X14" s="53"/>
      <c r="Y14" s="10"/>
      <c r="Z14" s="10"/>
      <c r="AA14" s="10"/>
      <c r="AB14" s="12">
        <f t="shared" si="7"/>
        <v>0</v>
      </c>
      <c r="AC14" s="12">
        <f t="shared" si="1"/>
        <v>3</v>
      </c>
      <c r="AD14" s="12"/>
      <c r="AE14" s="12"/>
      <c r="AF14" s="12">
        <f t="shared" si="8"/>
        <v>3</v>
      </c>
      <c r="AG14" s="12">
        <f t="shared" si="9"/>
        <v>29.194078947368425</v>
      </c>
      <c r="AH14" s="12">
        <f t="shared" si="10"/>
        <v>29.194078947368425</v>
      </c>
      <c r="AI14" s="12">
        <f t="shared" si="11"/>
        <v>35.03289473684211</v>
      </c>
    </row>
    <row r="15" spans="1:35" ht="19.5" customHeight="1">
      <c r="A15" s="85" t="s">
        <v>200</v>
      </c>
      <c r="B15" s="85" t="s">
        <v>185</v>
      </c>
      <c r="C15" s="85" t="s">
        <v>49</v>
      </c>
      <c r="D15" s="86" t="s">
        <v>320</v>
      </c>
      <c r="E15" s="86">
        <v>2</v>
      </c>
      <c r="F15" s="50">
        <v>555</v>
      </c>
      <c r="G15" s="9">
        <v>567</v>
      </c>
      <c r="H15" s="51">
        <f t="shared" si="12"/>
        <v>12</v>
      </c>
      <c r="I15" s="12">
        <v>10.5</v>
      </c>
      <c r="J15" s="12">
        <v>0.5</v>
      </c>
      <c r="K15" s="12">
        <v>1</v>
      </c>
      <c r="L15" s="12"/>
      <c r="M15" s="11"/>
      <c r="N15" s="11">
        <f t="shared" si="2"/>
        <v>12</v>
      </c>
      <c r="O15" s="94"/>
      <c r="P15" s="94"/>
      <c r="Q15" s="11">
        <f t="shared" si="3"/>
        <v>12</v>
      </c>
      <c r="R15" s="11"/>
      <c r="S15" s="12"/>
      <c r="T15" s="12">
        <f t="shared" si="0"/>
        <v>426</v>
      </c>
      <c r="U15" s="12">
        <f t="shared" si="4"/>
        <v>67.16216216216216</v>
      </c>
      <c r="V15" s="12">
        <f t="shared" si="5"/>
        <v>67.16216216216216</v>
      </c>
      <c r="W15" s="12">
        <f t="shared" si="6"/>
        <v>70.36036036036036</v>
      </c>
      <c r="X15" s="53"/>
      <c r="Y15" s="10"/>
      <c r="Z15" s="10"/>
      <c r="AA15" s="10"/>
      <c r="AB15" s="12">
        <f t="shared" si="7"/>
        <v>0</v>
      </c>
      <c r="AC15" s="12">
        <f t="shared" si="1"/>
        <v>12</v>
      </c>
      <c r="AD15" s="12"/>
      <c r="AE15" s="12"/>
      <c r="AF15" s="12">
        <f t="shared" si="8"/>
        <v>12</v>
      </c>
      <c r="AG15" s="12">
        <f t="shared" si="9"/>
        <v>65.74074074074075</v>
      </c>
      <c r="AH15" s="12">
        <f t="shared" si="10"/>
        <v>65.74074074074075</v>
      </c>
      <c r="AI15" s="12">
        <f t="shared" si="11"/>
        <v>68.87125220458555</v>
      </c>
    </row>
    <row r="16" spans="1:35" ht="19.5" customHeight="1">
      <c r="A16" s="85" t="s">
        <v>201</v>
      </c>
      <c r="B16" s="85" t="s">
        <v>185</v>
      </c>
      <c r="C16" s="85" t="s">
        <v>7</v>
      </c>
      <c r="D16" s="86"/>
      <c r="E16" s="86">
        <v>3</v>
      </c>
      <c r="F16" s="50">
        <v>645</v>
      </c>
      <c r="G16" s="9">
        <v>648</v>
      </c>
      <c r="H16" s="51">
        <f t="shared" si="12"/>
        <v>3</v>
      </c>
      <c r="I16" s="12">
        <v>4.5</v>
      </c>
      <c r="J16" s="12">
        <v>1</v>
      </c>
      <c r="K16" s="12">
        <v>1</v>
      </c>
      <c r="L16" s="12"/>
      <c r="M16" s="11"/>
      <c r="N16" s="11">
        <f t="shared" si="2"/>
        <v>6.5</v>
      </c>
      <c r="O16" s="94"/>
      <c r="P16" s="94"/>
      <c r="Q16" s="11">
        <f t="shared" si="3"/>
        <v>6.5</v>
      </c>
      <c r="R16" s="11"/>
      <c r="S16" s="12"/>
      <c r="T16" s="12">
        <f t="shared" si="0"/>
        <v>230.75</v>
      </c>
      <c r="U16" s="12">
        <f t="shared" si="4"/>
        <v>24.767441860465116</v>
      </c>
      <c r="V16" s="12">
        <f t="shared" si="5"/>
        <v>24.767441860465116</v>
      </c>
      <c r="W16" s="12">
        <f t="shared" si="6"/>
        <v>30.271317829457367</v>
      </c>
      <c r="X16" s="53"/>
      <c r="Y16" s="10"/>
      <c r="Z16" s="10"/>
      <c r="AA16" s="10"/>
      <c r="AB16" s="12">
        <f t="shared" si="7"/>
        <v>0</v>
      </c>
      <c r="AC16" s="12">
        <f t="shared" si="1"/>
        <v>6.5</v>
      </c>
      <c r="AD16" s="12"/>
      <c r="AE16" s="12"/>
      <c r="AF16" s="12">
        <f t="shared" si="8"/>
        <v>6.5</v>
      </c>
      <c r="AG16" s="12">
        <f t="shared" si="9"/>
        <v>24.65277777777778</v>
      </c>
      <c r="AH16" s="12">
        <f t="shared" si="10"/>
        <v>24.65277777777778</v>
      </c>
      <c r="AI16" s="12">
        <f t="shared" si="11"/>
        <v>30.13117283950617</v>
      </c>
    </row>
    <row r="17" spans="1:35" ht="19.5" customHeight="1">
      <c r="A17" s="85" t="s">
        <v>202</v>
      </c>
      <c r="B17" s="85" t="s">
        <v>185</v>
      </c>
      <c r="C17" s="85" t="s">
        <v>6</v>
      </c>
      <c r="D17" s="86"/>
      <c r="E17" s="86">
        <v>3</v>
      </c>
      <c r="F17" s="50">
        <v>648</v>
      </c>
      <c r="G17" s="9">
        <v>677</v>
      </c>
      <c r="H17" s="51">
        <f t="shared" si="12"/>
        <v>29</v>
      </c>
      <c r="I17" s="12">
        <v>6.5</v>
      </c>
      <c r="J17" s="12">
        <v>1.5</v>
      </c>
      <c r="K17" s="12"/>
      <c r="L17" s="12">
        <v>4</v>
      </c>
      <c r="M17" s="11">
        <v>1</v>
      </c>
      <c r="N17" s="11">
        <f t="shared" si="2"/>
        <v>13</v>
      </c>
      <c r="O17" s="94"/>
      <c r="P17" s="94"/>
      <c r="Q17" s="11">
        <f t="shared" si="3"/>
        <v>13</v>
      </c>
      <c r="R17" s="11"/>
      <c r="S17" s="12"/>
      <c r="T17" s="12">
        <f t="shared" si="0"/>
        <v>461.5</v>
      </c>
      <c r="U17" s="12">
        <f t="shared" si="4"/>
        <v>35.60956790123457</v>
      </c>
      <c r="V17" s="12">
        <f t="shared" si="5"/>
        <v>35.60956790123457</v>
      </c>
      <c r="W17" s="12">
        <f t="shared" si="6"/>
        <v>65.74074074074075</v>
      </c>
      <c r="X17" s="53"/>
      <c r="Y17" s="10"/>
      <c r="Z17" s="10"/>
      <c r="AA17" s="10"/>
      <c r="AB17" s="12">
        <f>X17+Y17</f>
        <v>0</v>
      </c>
      <c r="AC17" s="12">
        <f t="shared" si="1"/>
        <v>13</v>
      </c>
      <c r="AD17" s="12"/>
      <c r="AE17" s="12"/>
      <c r="AF17" s="12">
        <f t="shared" si="8"/>
        <v>13</v>
      </c>
      <c r="AG17" s="12">
        <f t="shared" si="9"/>
        <v>34.08419497784343</v>
      </c>
      <c r="AH17" s="12">
        <f t="shared" si="10"/>
        <v>34.08419497784343</v>
      </c>
      <c r="AI17" s="12">
        <f t="shared" si="11"/>
        <v>62.924667651403254</v>
      </c>
    </row>
    <row r="18" spans="1:35" ht="19.5" customHeight="1">
      <c r="A18" s="85" t="s">
        <v>203</v>
      </c>
      <c r="B18" s="85" t="s">
        <v>185</v>
      </c>
      <c r="C18" s="85" t="s">
        <v>162</v>
      </c>
      <c r="D18" s="86"/>
      <c r="E18" s="86">
        <v>5</v>
      </c>
      <c r="F18" s="50">
        <v>745</v>
      </c>
      <c r="G18" s="9">
        <v>713</v>
      </c>
      <c r="H18" s="51">
        <f t="shared" si="12"/>
        <v>-32</v>
      </c>
      <c r="I18" s="12">
        <v>6.5</v>
      </c>
      <c r="J18" s="12"/>
      <c r="K18" s="12"/>
      <c r="L18" s="12"/>
      <c r="M18" s="11"/>
      <c r="N18" s="11">
        <f t="shared" si="2"/>
        <v>6.5</v>
      </c>
      <c r="O18" s="94"/>
      <c r="P18" s="94"/>
      <c r="Q18" s="11">
        <f t="shared" si="3"/>
        <v>6.5</v>
      </c>
      <c r="R18" s="11"/>
      <c r="S18" s="12"/>
      <c r="T18" s="12">
        <f t="shared" si="0"/>
        <v>230.75</v>
      </c>
      <c r="U18" s="12">
        <f t="shared" si="4"/>
        <v>30.973154362416107</v>
      </c>
      <c r="V18" s="12">
        <f t="shared" si="5"/>
        <v>30.973154362416107</v>
      </c>
      <c r="W18" s="12">
        <f t="shared" si="6"/>
        <v>30.973154362416107</v>
      </c>
      <c r="X18" s="53"/>
      <c r="Y18" s="10"/>
      <c r="Z18" s="10"/>
      <c r="AA18" s="10"/>
      <c r="AB18" s="12">
        <f t="shared" si="7"/>
        <v>0</v>
      </c>
      <c r="AC18" s="12">
        <f t="shared" si="1"/>
        <v>6.5</v>
      </c>
      <c r="AD18" s="12"/>
      <c r="AE18" s="12"/>
      <c r="AF18" s="12">
        <f t="shared" si="8"/>
        <v>6.5</v>
      </c>
      <c r="AG18" s="12">
        <f t="shared" si="9"/>
        <v>32.3632538569425</v>
      </c>
      <c r="AH18" s="12">
        <f t="shared" si="10"/>
        <v>32.3632538569425</v>
      </c>
      <c r="AI18" s="12">
        <f t="shared" si="11"/>
        <v>32.3632538569425</v>
      </c>
    </row>
    <row r="19" spans="1:35" ht="19.5" customHeight="1">
      <c r="A19" s="85" t="s">
        <v>204</v>
      </c>
      <c r="B19" s="85" t="s">
        <v>186</v>
      </c>
      <c r="C19" s="85" t="s">
        <v>163</v>
      </c>
      <c r="D19" s="86" t="s">
        <v>320</v>
      </c>
      <c r="E19" s="86">
        <v>2</v>
      </c>
      <c r="F19" s="50">
        <v>302</v>
      </c>
      <c r="G19" s="9">
        <v>311</v>
      </c>
      <c r="H19" s="51">
        <f t="shared" si="12"/>
        <v>9</v>
      </c>
      <c r="I19" s="12">
        <v>5.5</v>
      </c>
      <c r="J19" s="12">
        <v>0.5</v>
      </c>
      <c r="K19" s="12">
        <v>1</v>
      </c>
      <c r="L19" s="12"/>
      <c r="M19" s="11">
        <v>1</v>
      </c>
      <c r="N19" s="11">
        <f t="shared" si="2"/>
        <v>8</v>
      </c>
      <c r="O19" s="94"/>
      <c r="P19" s="94"/>
      <c r="Q19" s="11">
        <f t="shared" si="3"/>
        <v>8</v>
      </c>
      <c r="R19" s="11"/>
      <c r="S19" s="12"/>
      <c r="T19" s="12">
        <f t="shared" si="0"/>
        <v>284</v>
      </c>
      <c r="U19" s="12">
        <f t="shared" si="4"/>
        <v>64.65231788079471</v>
      </c>
      <c r="V19" s="12">
        <f t="shared" si="5"/>
        <v>64.65231788079471</v>
      </c>
      <c r="W19" s="12">
        <f t="shared" si="6"/>
        <v>70.52980132450331</v>
      </c>
      <c r="X19" s="53"/>
      <c r="Y19" s="10"/>
      <c r="Z19" s="10"/>
      <c r="AA19" s="10"/>
      <c r="AB19" s="12">
        <f t="shared" si="7"/>
        <v>0</v>
      </c>
      <c r="AC19" s="12">
        <f t="shared" si="1"/>
        <v>8</v>
      </c>
      <c r="AD19" s="12"/>
      <c r="AE19" s="12"/>
      <c r="AF19" s="12">
        <f t="shared" si="8"/>
        <v>8</v>
      </c>
      <c r="AG19" s="12">
        <f t="shared" si="9"/>
        <v>62.78135048231511</v>
      </c>
      <c r="AH19" s="12">
        <f t="shared" si="10"/>
        <v>62.78135048231511</v>
      </c>
      <c r="AI19" s="12">
        <f t="shared" si="11"/>
        <v>68.48874598070739</v>
      </c>
    </row>
    <row r="20" spans="1:35" ht="19.5" customHeight="1">
      <c r="A20" s="85" t="s">
        <v>205</v>
      </c>
      <c r="B20" s="85" t="s">
        <v>186</v>
      </c>
      <c r="C20" s="85" t="s">
        <v>50</v>
      </c>
      <c r="D20" s="86" t="s">
        <v>320</v>
      </c>
      <c r="E20" s="86">
        <v>2</v>
      </c>
      <c r="F20" s="50">
        <v>386</v>
      </c>
      <c r="G20" s="9">
        <v>381</v>
      </c>
      <c r="H20" s="51">
        <f t="shared" si="12"/>
        <v>-5</v>
      </c>
      <c r="I20" s="12">
        <v>7</v>
      </c>
      <c r="J20" s="12">
        <v>2.5</v>
      </c>
      <c r="K20" s="12"/>
      <c r="L20" s="12"/>
      <c r="M20" s="11"/>
      <c r="N20" s="11">
        <f t="shared" si="2"/>
        <v>9.5</v>
      </c>
      <c r="O20" s="94"/>
      <c r="P20" s="94"/>
      <c r="Q20" s="11">
        <f t="shared" si="3"/>
        <v>9.5</v>
      </c>
      <c r="R20" s="11"/>
      <c r="S20" s="12"/>
      <c r="T20" s="12">
        <f t="shared" si="0"/>
        <v>337.25</v>
      </c>
      <c r="U20" s="12">
        <f t="shared" si="4"/>
        <v>64.37823834196891</v>
      </c>
      <c r="V20" s="12">
        <f t="shared" si="5"/>
        <v>64.37823834196891</v>
      </c>
      <c r="W20" s="12">
        <f t="shared" si="6"/>
        <v>87.37046632124353</v>
      </c>
      <c r="X20" s="53"/>
      <c r="Y20" s="10"/>
      <c r="Z20" s="10"/>
      <c r="AA20" s="10"/>
      <c r="AB20" s="12">
        <f t="shared" si="7"/>
        <v>0</v>
      </c>
      <c r="AC20" s="12">
        <f t="shared" si="1"/>
        <v>9.5</v>
      </c>
      <c r="AD20" s="12"/>
      <c r="AE20" s="12"/>
      <c r="AF20" s="12">
        <f t="shared" si="8"/>
        <v>9.5</v>
      </c>
      <c r="AG20" s="12">
        <f t="shared" si="9"/>
        <v>65.2230971128609</v>
      </c>
      <c r="AH20" s="12">
        <f t="shared" si="10"/>
        <v>65.2230971128609</v>
      </c>
      <c r="AI20" s="12">
        <f t="shared" si="11"/>
        <v>88.51706036745406</v>
      </c>
    </row>
    <row r="21" spans="1:35" ht="19.5" customHeight="1">
      <c r="A21" s="85" t="s">
        <v>206</v>
      </c>
      <c r="B21" s="85" t="s">
        <v>186</v>
      </c>
      <c r="C21" s="85" t="s">
        <v>8</v>
      </c>
      <c r="D21" s="86" t="s">
        <v>320</v>
      </c>
      <c r="E21" s="86">
        <v>2</v>
      </c>
      <c r="F21" s="50">
        <v>298</v>
      </c>
      <c r="G21" s="9">
        <v>325</v>
      </c>
      <c r="H21" s="51">
        <f t="shared" si="12"/>
        <v>27</v>
      </c>
      <c r="I21" s="12">
        <v>6</v>
      </c>
      <c r="J21" s="12">
        <v>0.5</v>
      </c>
      <c r="K21" s="12"/>
      <c r="L21" s="12"/>
      <c r="M21" s="11"/>
      <c r="N21" s="11">
        <f t="shared" si="2"/>
        <v>6.5</v>
      </c>
      <c r="O21" s="94"/>
      <c r="P21" s="94"/>
      <c r="Q21" s="11">
        <f t="shared" si="3"/>
        <v>6.5</v>
      </c>
      <c r="R21" s="11"/>
      <c r="S21" s="12"/>
      <c r="T21" s="12">
        <f t="shared" si="0"/>
        <v>230.75</v>
      </c>
      <c r="U21" s="12">
        <f t="shared" si="4"/>
        <v>71.47651006711409</v>
      </c>
      <c r="V21" s="12">
        <f t="shared" si="5"/>
        <v>71.47651006711409</v>
      </c>
      <c r="W21" s="12">
        <f t="shared" si="6"/>
        <v>77.43288590604027</v>
      </c>
      <c r="X21" s="53"/>
      <c r="Y21" s="10"/>
      <c r="Z21" s="10"/>
      <c r="AA21" s="10"/>
      <c r="AB21" s="12">
        <f t="shared" si="7"/>
        <v>0</v>
      </c>
      <c r="AC21" s="12">
        <f t="shared" si="1"/>
        <v>6.5</v>
      </c>
      <c r="AD21" s="12"/>
      <c r="AE21" s="12"/>
      <c r="AF21" s="12">
        <f t="shared" si="8"/>
        <v>6.5</v>
      </c>
      <c r="AG21" s="12">
        <f t="shared" si="9"/>
        <v>65.53846153846153</v>
      </c>
      <c r="AH21" s="12">
        <f t="shared" si="10"/>
        <v>65.53846153846153</v>
      </c>
      <c r="AI21" s="12">
        <f t="shared" si="11"/>
        <v>71</v>
      </c>
    </row>
    <row r="22" spans="1:35" ht="19.5" customHeight="1">
      <c r="A22" s="85" t="s">
        <v>207</v>
      </c>
      <c r="B22" s="85" t="s">
        <v>82</v>
      </c>
      <c r="C22" s="85" t="s">
        <v>51</v>
      </c>
      <c r="D22" s="86"/>
      <c r="E22" s="86">
        <v>5</v>
      </c>
      <c r="F22" s="50">
        <v>588</v>
      </c>
      <c r="G22" s="9">
        <v>592</v>
      </c>
      <c r="H22" s="51">
        <f t="shared" si="12"/>
        <v>4</v>
      </c>
      <c r="I22" s="12">
        <v>4.5</v>
      </c>
      <c r="J22" s="12"/>
      <c r="K22" s="12"/>
      <c r="L22" s="12"/>
      <c r="M22" s="11"/>
      <c r="N22" s="11">
        <f t="shared" si="2"/>
        <v>4.5</v>
      </c>
      <c r="O22" s="94"/>
      <c r="P22" s="94"/>
      <c r="Q22" s="11">
        <f t="shared" si="3"/>
        <v>4.5</v>
      </c>
      <c r="R22" s="11"/>
      <c r="S22" s="12"/>
      <c r="T22" s="12">
        <f t="shared" si="0"/>
        <v>159.75</v>
      </c>
      <c r="U22" s="12">
        <f t="shared" si="4"/>
        <v>27.168367346938776</v>
      </c>
      <c r="V22" s="12">
        <f t="shared" si="5"/>
        <v>27.168367346938776</v>
      </c>
      <c r="W22" s="12">
        <f t="shared" si="6"/>
        <v>27.168367346938776</v>
      </c>
      <c r="X22" s="53"/>
      <c r="Y22" s="10"/>
      <c r="Z22" s="10"/>
      <c r="AA22" s="10"/>
      <c r="AB22" s="12">
        <f t="shared" si="7"/>
        <v>0</v>
      </c>
      <c r="AC22" s="12">
        <f t="shared" si="1"/>
        <v>4.5</v>
      </c>
      <c r="AD22" s="12"/>
      <c r="AE22" s="12"/>
      <c r="AF22" s="12">
        <f t="shared" si="8"/>
        <v>4.5</v>
      </c>
      <c r="AG22" s="12">
        <f t="shared" si="9"/>
        <v>26.9847972972973</v>
      </c>
      <c r="AH22" s="12">
        <f t="shared" si="10"/>
        <v>26.9847972972973</v>
      </c>
      <c r="AI22" s="12">
        <f t="shared" si="11"/>
        <v>26.9847972972973</v>
      </c>
    </row>
    <row r="23" spans="1:35" ht="19.5" customHeight="1">
      <c r="A23" s="85" t="s">
        <v>208</v>
      </c>
      <c r="B23" s="85" t="s">
        <v>82</v>
      </c>
      <c r="C23" s="85" t="s">
        <v>164</v>
      </c>
      <c r="D23" s="86"/>
      <c r="E23" s="86">
        <v>4</v>
      </c>
      <c r="F23" s="50">
        <v>704</v>
      </c>
      <c r="G23" s="9">
        <v>702</v>
      </c>
      <c r="H23" s="51">
        <f t="shared" si="12"/>
        <v>-2</v>
      </c>
      <c r="I23" s="12">
        <v>5.5</v>
      </c>
      <c r="J23" s="12"/>
      <c r="K23" s="12">
        <v>1</v>
      </c>
      <c r="L23" s="12"/>
      <c r="M23" s="11"/>
      <c r="N23" s="11">
        <f t="shared" si="2"/>
        <v>6.5</v>
      </c>
      <c r="O23" s="94"/>
      <c r="P23" s="94"/>
      <c r="Q23" s="11">
        <f t="shared" si="3"/>
        <v>6.5</v>
      </c>
      <c r="R23" s="11"/>
      <c r="S23" s="12"/>
      <c r="T23" s="12">
        <f t="shared" si="0"/>
        <v>230.75</v>
      </c>
      <c r="U23" s="12">
        <f t="shared" si="4"/>
        <v>27.734375</v>
      </c>
      <c r="V23" s="12">
        <f t="shared" si="5"/>
        <v>27.734375</v>
      </c>
      <c r="W23" s="12">
        <f t="shared" si="6"/>
        <v>27.734375</v>
      </c>
      <c r="X23" s="53"/>
      <c r="Y23" s="10"/>
      <c r="Z23" s="10"/>
      <c r="AA23" s="10"/>
      <c r="AB23" s="12">
        <f t="shared" si="7"/>
        <v>0</v>
      </c>
      <c r="AC23" s="12">
        <f t="shared" si="1"/>
        <v>6.5</v>
      </c>
      <c r="AD23" s="12"/>
      <c r="AE23" s="12"/>
      <c r="AF23" s="12">
        <f t="shared" si="8"/>
        <v>6.5</v>
      </c>
      <c r="AG23" s="12">
        <f t="shared" si="9"/>
        <v>27.81339031339031</v>
      </c>
      <c r="AH23" s="12">
        <f t="shared" si="10"/>
        <v>27.81339031339031</v>
      </c>
      <c r="AI23" s="12">
        <f t="shared" si="11"/>
        <v>27.81339031339031</v>
      </c>
    </row>
    <row r="24" spans="1:35" ht="19.5" customHeight="1">
      <c r="A24" s="85" t="s">
        <v>209</v>
      </c>
      <c r="B24" s="85" t="s">
        <v>83</v>
      </c>
      <c r="C24" s="85" t="s">
        <v>165</v>
      </c>
      <c r="D24" s="86"/>
      <c r="E24" s="86">
        <v>5</v>
      </c>
      <c r="F24" s="50">
        <v>564</v>
      </c>
      <c r="G24" s="9">
        <v>591</v>
      </c>
      <c r="H24" s="51">
        <f t="shared" si="12"/>
        <v>27</v>
      </c>
      <c r="I24" s="12">
        <v>4</v>
      </c>
      <c r="J24" s="12"/>
      <c r="K24" s="12">
        <v>1</v>
      </c>
      <c r="L24" s="12"/>
      <c r="M24" s="11"/>
      <c r="N24" s="11">
        <f t="shared" si="2"/>
        <v>5</v>
      </c>
      <c r="O24" s="94"/>
      <c r="P24" s="94"/>
      <c r="Q24" s="11">
        <f t="shared" si="3"/>
        <v>5</v>
      </c>
      <c r="R24" s="11"/>
      <c r="S24" s="12"/>
      <c r="T24" s="12">
        <f t="shared" si="0"/>
        <v>177.5</v>
      </c>
      <c r="U24" s="12">
        <f t="shared" si="4"/>
        <v>25.177304964539005</v>
      </c>
      <c r="V24" s="12">
        <f t="shared" si="5"/>
        <v>25.177304964539005</v>
      </c>
      <c r="W24" s="12">
        <f t="shared" si="6"/>
        <v>25.177304964539005</v>
      </c>
      <c r="X24" s="53"/>
      <c r="Y24" s="10"/>
      <c r="Z24" s="10"/>
      <c r="AA24" s="10"/>
      <c r="AB24" s="12">
        <f t="shared" si="7"/>
        <v>0</v>
      </c>
      <c r="AC24" s="12">
        <f t="shared" si="1"/>
        <v>5</v>
      </c>
      <c r="AD24" s="12"/>
      <c r="AE24" s="12"/>
      <c r="AF24" s="12">
        <f t="shared" si="8"/>
        <v>5</v>
      </c>
      <c r="AG24" s="12">
        <f t="shared" si="9"/>
        <v>24.027072758037225</v>
      </c>
      <c r="AH24" s="12">
        <f t="shared" si="10"/>
        <v>24.027072758037225</v>
      </c>
      <c r="AI24" s="12">
        <f t="shared" si="11"/>
        <v>24.027072758037225</v>
      </c>
    </row>
    <row r="25" spans="1:35" ht="19.5" customHeight="1">
      <c r="A25" s="85" t="s">
        <v>210</v>
      </c>
      <c r="B25" s="85" t="s">
        <v>83</v>
      </c>
      <c r="C25" s="85" t="s">
        <v>9</v>
      </c>
      <c r="D25" s="86"/>
      <c r="E25" s="86">
        <v>4</v>
      </c>
      <c r="F25" s="50">
        <v>475</v>
      </c>
      <c r="G25" s="9">
        <v>429</v>
      </c>
      <c r="H25" s="51">
        <f t="shared" si="12"/>
        <v>-46</v>
      </c>
      <c r="I25" s="12">
        <v>3.5</v>
      </c>
      <c r="J25" s="12"/>
      <c r="K25" s="12"/>
      <c r="L25" s="12"/>
      <c r="M25" s="11"/>
      <c r="N25" s="11">
        <f t="shared" si="2"/>
        <v>3.5</v>
      </c>
      <c r="O25" s="94"/>
      <c r="P25" s="94"/>
      <c r="Q25" s="11">
        <f t="shared" si="3"/>
        <v>3.5</v>
      </c>
      <c r="R25" s="11"/>
      <c r="S25" s="12"/>
      <c r="T25" s="12">
        <f t="shared" si="0"/>
        <v>124.25</v>
      </c>
      <c r="U25" s="12">
        <f t="shared" si="4"/>
        <v>26.157894736842106</v>
      </c>
      <c r="V25" s="12">
        <f t="shared" si="5"/>
        <v>26.157894736842106</v>
      </c>
      <c r="W25" s="12">
        <f t="shared" si="6"/>
        <v>26.157894736842106</v>
      </c>
      <c r="X25" s="53"/>
      <c r="Y25" s="10"/>
      <c r="Z25" s="10"/>
      <c r="AA25" s="10"/>
      <c r="AB25" s="12">
        <f t="shared" si="7"/>
        <v>0</v>
      </c>
      <c r="AC25" s="12">
        <f t="shared" si="1"/>
        <v>3.5</v>
      </c>
      <c r="AD25" s="12"/>
      <c r="AE25" s="12"/>
      <c r="AF25" s="12">
        <f t="shared" si="8"/>
        <v>3.5</v>
      </c>
      <c r="AG25" s="12">
        <f t="shared" si="9"/>
        <v>28.962703962703962</v>
      </c>
      <c r="AH25" s="12">
        <f t="shared" si="10"/>
        <v>28.962703962703962</v>
      </c>
      <c r="AI25" s="12">
        <f t="shared" si="11"/>
        <v>28.962703962703962</v>
      </c>
    </row>
    <row r="26" spans="1:35" ht="19.5" customHeight="1">
      <c r="A26" s="85" t="s">
        <v>211</v>
      </c>
      <c r="B26" s="85" t="s">
        <v>83</v>
      </c>
      <c r="C26" s="85" t="s">
        <v>42</v>
      </c>
      <c r="D26" s="86"/>
      <c r="E26" s="86">
        <v>4</v>
      </c>
      <c r="F26" s="50">
        <v>540</v>
      </c>
      <c r="G26" s="9">
        <v>525</v>
      </c>
      <c r="H26" s="51">
        <f t="shared" si="12"/>
        <v>-15</v>
      </c>
      <c r="I26" s="12">
        <v>4</v>
      </c>
      <c r="J26" s="12"/>
      <c r="K26" s="12"/>
      <c r="L26" s="12">
        <v>4</v>
      </c>
      <c r="M26" s="11"/>
      <c r="N26" s="11">
        <f t="shared" si="2"/>
        <v>8</v>
      </c>
      <c r="O26" s="94"/>
      <c r="P26" s="94"/>
      <c r="Q26" s="11">
        <f t="shared" si="3"/>
        <v>8</v>
      </c>
      <c r="R26" s="11"/>
      <c r="S26" s="12"/>
      <c r="T26" s="12">
        <f t="shared" si="0"/>
        <v>284</v>
      </c>
      <c r="U26" s="12">
        <f t="shared" si="4"/>
        <v>26.296296296296294</v>
      </c>
      <c r="V26" s="12">
        <f t="shared" si="5"/>
        <v>26.296296296296294</v>
      </c>
      <c r="W26" s="12">
        <f t="shared" si="6"/>
        <v>52.59259259259259</v>
      </c>
      <c r="X26" s="53"/>
      <c r="Y26" s="10"/>
      <c r="Z26" s="10"/>
      <c r="AA26" s="10"/>
      <c r="AB26" s="12">
        <f t="shared" si="7"/>
        <v>0</v>
      </c>
      <c r="AC26" s="12">
        <f t="shared" si="1"/>
        <v>8</v>
      </c>
      <c r="AD26" s="12"/>
      <c r="AE26" s="12"/>
      <c r="AF26" s="12">
        <f t="shared" si="8"/>
        <v>8</v>
      </c>
      <c r="AG26" s="12">
        <f t="shared" si="9"/>
        <v>27.047619047619047</v>
      </c>
      <c r="AH26" s="12">
        <f t="shared" si="10"/>
        <v>27.047619047619047</v>
      </c>
      <c r="AI26" s="12">
        <f t="shared" si="11"/>
        <v>54.095238095238095</v>
      </c>
    </row>
    <row r="27" spans="1:35" ht="19.5" customHeight="1">
      <c r="A27" s="85" t="s">
        <v>212</v>
      </c>
      <c r="B27" s="85" t="s">
        <v>83</v>
      </c>
      <c r="C27" s="85" t="s">
        <v>166</v>
      </c>
      <c r="D27" s="86"/>
      <c r="E27" s="86">
        <v>4</v>
      </c>
      <c r="F27" s="50">
        <v>729</v>
      </c>
      <c r="G27" s="9">
        <v>693</v>
      </c>
      <c r="H27" s="51">
        <f t="shared" si="12"/>
        <v>-36</v>
      </c>
      <c r="I27" s="12">
        <v>6.5</v>
      </c>
      <c r="J27" s="12">
        <v>0.5</v>
      </c>
      <c r="K27" s="12"/>
      <c r="L27" s="12"/>
      <c r="M27" s="11"/>
      <c r="N27" s="11">
        <f t="shared" si="2"/>
        <v>7</v>
      </c>
      <c r="O27" s="94"/>
      <c r="P27" s="94"/>
      <c r="Q27" s="11">
        <f t="shared" si="3"/>
        <v>7</v>
      </c>
      <c r="R27" s="11">
        <v>0.88</v>
      </c>
      <c r="S27" s="54">
        <v>28</v>
      </c>
      <c r="T27" s="12">
        <f t="shared" si="0"/>
        <v>276.5</v>
      </c>
      <c r="U27" s="12">
        <f t="shared" si="4"/>
        <v>31.65294924554184</v>
      </c>
      <c r="V27" s="12">
        <f t="shared" si="5"/>
        <v>35.49382716049383</v>
      </c>
      <c r="W27" s="12">
        <f t="shared" si="6"/>
        <v>37.92866941015089</v>
      </c>
      <c r="X27" s="53"/>
      <c r="Y27" s="10"/>
      <c r="Z27" s="10"/>
      <c r="AA27" s="10"/>
      <c r="AB27" s="12">
        <f t="shared" si="7"/>
        <v>0</v>
      </c>
      <c r="AC27" s="12">
        <f t="shared" si="1"/>
        <v>7</v>
      </c>
      <c r="AD27" s="12"/>
      <c r="AE27" s="12"/>
      <c r="AF27" s="12">
        <f t="shared" si="8"/>
        <v>7</v>
      </c>
      <c r="AG27" s="12">
        <f t="shared" si="9"/>
        <v>33.297258297258296</v>
      </c>
      <c r="AH27" s="12">
        <f t="shared" si="10"/>
        <v>37.33766233766234</v>
      </c>
      <c r="AI27" s="12">
        <f t="shared" si="11"/>
        <v>39.8989898989899</v>
      </c>
    </row>
    <row r="28" spans="1:35" ht="19.5" customHeight="1">
      <c r="A28" s="85" t="s">
        <v>213</v>
      </c>
      <c r="B28" s="85" t="s">
        <v>187</v>
      </c>
      <c r="C28" s="85" t="s">
        <v>167</v>
      </c>
      <c r="D28" s="86"/>
      <c r="E28" s="86">
        <v>4</v>
      </c>
      <c r="F28" s="50">
        <v>681</v>
      </c>
      <c r="G28" s="9">
        <v>676</v>
      </c>
      <c r="H28" s="51">
        <f t="shared" si="12"/>
        <v>-5</v>
      </c>
      <c r="I28" s="12">
        <v>4.5</v>
      </c>
      <c r="J28" s="12"/>
      <c r="K28" s="12">
        <v>1</v>
      </c>
      <c r="L28" s="12">
        <v>4</v>
      </c>
      <c r="M28" s="11"/>
      <c r="N28" s="11">
        <f t="shared" si="2"/>
        <v>9.5</v>
      </c>
      <c r="O28" s="94"/>
      <c r="P28" s="94"/>
      <c r="Q28" s="11">
        <f t="shared" si="3"/>
        <v>9.5</v>
      </c>
      <c r="R28" s="11"/>
      <c r="S28" s="12"/>
      <c r="T28" s="12">
        <f t="shared" si="0"/>
        <v>337.25</v>
      </c>
      <c r="U28" s="12">
        <f t="shared" si="4"/>
        <v>23.45814977973568</v>
      </c>
      <c r="V28" s="12">
        <f t="shared" si="5"/>
        <v>23.45814977973568</v>
      </c>
      <c r="W28" s="12">
        <f t="shared" si="6"/>
        <v>44.309838472834066</v>
      </c>
      <c r="X28" s="53"/>
      <c r="Y28" s="10"/>
      <c r="Z28" s="10"/>
      <c r="AA28" s="10"/>
      <c r="AB28" s="12">
        <f t="shared" si="7"/>
        <v>0</v>
      </c>
      <c r="AC28" s="12">
        <f t="shared" si="1"/>
        <v>9.5</v>
      </c>
      <c r="AD28" s="12"/>
      <c r="AE28" s="12"/>
      <c r="AF28" s="12">
        <f t="shared" si="8"/>
        <v>9.5</v>
      </c>
      <c r="AG28" s="12">
        <f t="shared" si="9"/>
        <v>23.631656804733726</v>
      </c>
      <c r="AH28" s="12">
        <f t="shared" si="10"/>
        <v>23.631656804733726</v>
      </c>
      <c r="AI28" s="12">
        <f t="shared" si="11"/>
        <v>44.637573964497044</v>
      </c>
    </row>
    <row r="29" spans="1:35" ht="19.5" customHeight="1">
      <c r="A29" s="85" t="s">
        <v>214</v>
      </c>
      <c r="B29" s="85" t="s">
        <v>84</v>
      </c>
      <c r="C29" s="85" t="s">
        <v>52</v>
      </c>
      <c r="D29" s="86" t="s">
        <v>320</v>
      </c>
      <c r="E29" s="86">
        <v>2</v>
      </c>
      <c r="F29" s="50">
        <v>243</v>
      </c>
      <c r="G29" s="9">
        <v>246</v>
      </c>
      <c r="H29" s="51">
        <f t="shared" si="12"/>
        <v>3</v>
      </c>
      <c r="I29" s="12">
        <v>4</v>
      </c>
      <c r="J29" s="12">
        <v>2</v>
      </c>
      <c r="K29" s="12"/>
      <c r="L29" s="12"/>
      <c r="M29" s="11"/>
      <c r="N29" s="11">
        <f t="shared" si="2"/>
        <v>6</v>
      </c>
      <c r="O29" s="94"/>
      <c r="P29" s="94"/>
      <c r="Q29" s="11">
        <f t="shared" si="3"/>
        <v>6</v>
      </c>
      <c r="R29" s="11"/>
      <c r="S29" s="12"/>
      <c r="T29" s="12">
        <f t="shared" si="0"/>
        <v>213</v>
      </c>
      <c r="U29" s="12">
        <f t="shared" si="4"/>
        <v>58.43621399176955</v>
      </c>
      <c r="V29" s="12">
        <f t="shared" si="5"/>
        <v>58.43621399176955</v>
      </c>
      <c r="W29" s="12">
        <f t="shared" si="6"/>
        <v>87.65432098765432</v>
      </c>
      <c r="X29" s="53"/>
      <c r="Y29" s="10"/>
      <c r="Z29" s="10"/>
      <c r="AA29" s="10"/>
      <c r="AB29" s="12">
        <f t="shared" si="7"/>
        <v>0</v>
      </c>
      <c r="AC29" s="12">
        <f t="shared" si="1"/>
        <v>6</v>
      </c>
      <c r="AD29" s="12"/>
      <c r="AE29" s="12"/>
      <c r="AF29" s="12">
        <f t="shared" si="8"/>
        <v>6</v>
      </c>
      <c r="AG29" s="12">
        <f t="shared" si="9"/>
        <v>57.72357723577236</v>
      </c>
      <c r="AH29" s="12">
        <f t="shared" si="10"/>
        <v>57.72357723577236</v>
      </c>
      <c r="AI29" s="12">
        <f t="shared" si="11"/>
        <v>86.58536585365853</v>
      </c>
    </row>
    <row r="30" spans="1:35" ht="19.5" customHeight="1">
      <c r="A30" s="85" t="s">
        <v>215</v>
      </c>
      <c r="B30" s="85" t="s">
        <v>84</v>
      </c>
      <c r="C30" s="85" t="s">
        <v>168</v>
      </c>
      <c r="D30" s="86" t="s">
        <v>320</v>
      </c>
      <c r="E30" s="86">
        <v>2</v>
      </c>
      <c r="F30" s="50">
        <v>280</v>
      </c>
      <c r="G30" s="9">
        <v>282</v>
      </c>
      <c r="H30" s="51">
        <f t="shared" si="12"/>
        <v>2</v>
      </c>
      <c r="I30" s="12">
        <v>3.5</v>
      </c>
      <c r="J30" s="12">
        <v>2</v>
      </c>
      <c r="K30" s="12"/>
      <c r="L30" s="12"/>
      <c r="M30" s="11">
        <v>1</v>
      </c>
      <c r="N30" s="11">
        <f t="shared" si="2"/>
        <v>6.5</v>
      </c>
      <c r="O30" s="94"/>
      <c r="P30" s="94"/>
      <c r="Q30" s="11">
        <f t="shared" si="3"/>
        <v>6.5</v>
      </c>
      <c r="R30" s="11"/>
      <c r="S30" s="12"/>
      <c r="T30" s="12">
        <f t="shared" si="0"/>
        <v>230.75</v>
      </c>
      <c r="U30" s="12">
        <f t="shared" si="4"/>
        <v>44.375</v>
      </c>
      <c r="V30" s="12">
        <f t="shared" si="5"/>
        <v>44.375</v>
      </c>
      <c r="W30" s="12">
        <f t="shared" si="6"/>
        <v>69.73214285714285</v>
      </c>
      <c r="X30" s="53"/>
      <c r="Y30" s="10"/>
      <c r="Z30" s="10"/>
      <c r="AA30" s="10"/>
      <c r="AB30" s="12">
        <f t="shared" si="7"/>
        <v>0</v>
      </c>
      <c r="AC30" s="12">
        <f t="shared" si="1"/>
        <v>6.5</v>
      </c>
      <c r="AD30" s="12"/>
      <c r="AE30" s="12"/>
      <c r="AF30" s="12">
        <f t="shared" si="8"/>
        <v>6.5</v>
      </c>
      <c r="AG30" s="12">
        <f t="shared" si="9"/>
        <v>44.06028368794326</v>
      </c>
      <c r="AH30" s="12">
        <f t="shared" si="10"/>
        <v>44.06028368794326</v>
      </c>
      <c r="AI30" s="12">
        <f t="shared" si="11"/>
        <v>69.23758865248227</v>
      </c>
    </row>
    <row r="31" spans="1:35" ht="19.5" customHeight="1">
      <c r="A31" s="85" t="s">
        <v>216</v>
      </c>
      <c r="B31" s="85" t="s">
        <v>84</v>
      </c>
      <c r="C31" s="85" t="s">
        <v>53</v>
      </c>
      <c r="D31" s="86"/>
      <c r="E31" s="86">
        <v>5</v>
      </c>
      <c r="F31" s="50">
        <v>531</v>
      </c>
      <c r="G31" s="9">
        <v>526</v>
      </c>
      <c r="H31" s="51">
        <f t="shared" si="12"/>
        <v>-5</v>
      </c>
      <c r="I31" s="12">
        <v>4.5</v>
      </c>
      <c r="J31" s="12"/>
      <c r="K31" s="12">
        <v>1</v>
      </c>
      <c r="L31" s="12"/>
      <c r="M31" s="11"/>
      <c r="N31" s="11">
        <f t="shared" si="2"/>
        <v>5.5</v>
      </c>
      <c r="O31" s="94"/>
      <c r="P31" s="94"/>
      <c r="Q31" s="11">
        <f t="shared" si="3"/>
        <v>5.5</v>
      </c>
      <c r="R31" s="11"/>
      <c r="S31" s="12"/>
      <c r="T31" s="12">
        <f t="shared" si="0"/>
        <v>195.25</v>
      </c>
      <c r="U31" s="12">
        <f t="shared" si="4"/>
        <v>30.08474576271186</v>
      </c>
      <c r="V31" s="12">
        <f t="shared" si="5"/>
        <v>30.08474576271186</v>
      </c>
      <c r="W31" s="12">
        <f t="shared" si="6"/>
        <v>30.08474576271186</v>
      </c>
      <c r="X31" s="53"/>
      <c r="Y31" s="10"/>
      <c r="Z31" s="10"/>
      <c r="AA31" s="10"/>
      <c r="AB31" s="12">
        <f t="shared" si="7"/>
        <v>0</v>
      </c>
      <c r="AC31" s="12">
        <f t="shared" si="1"/>
        <v>5.5</v>
      </c>
      <c r="AD31" s="12"/>
      <c r="AE31" s="12"/>
      <c r="AF31" s="12">
        <f t="shared" si="8"/>
        <v>5.5</v>
      </c>
      <c r="AG31" s="12">
        <f t="shared" si="9"/>
        <v>30.370722433460074</v>
      </c>
      <c r="AH31" s="12">
        <f t="shared" si="10"/>
        <v>30.370722433460074</v>
      </c>
      <c r="AI31" s="12">
        <f t="shared" si="11"/>
        <v>30.370722433460074</v>
      </c>
    </row>
    <row r="32" spans="1:35" ht="19.5" customHeight="1">
      <c r="A32" s="85" t="s">
        <v>217</v>
      </c>
      <c r="B32" s="85" t="s">
        <v>327</v>
      </c>
      <c r="C32" s="85" t="s">
        <v>68</v>
      </c>
      <c r="D32" s="86"/>
      <c r="E32" s="86">
        <v>4</v>
      </c>
      <c r="F32" s="55">
        <v>527</v>
      </c>
      <c r="G32" s="9">
        <v>537</v>
      </c>
      <c r="H32" s="51">
        <f t="shared" si="12"/>
        <v>10</v>
      </c>
      <c r="I32" s="12">
        <v>4.5</v>
      </c>
      <c r="J32" s="12"/>
      <c r="K32" s="12">
        <v>1</v>
      </c>
      <c r="L32" s="12"/>
      <c r="M32" s="11"/>
      <c r="N32" s="11">
        <f t="shared" si="2"/>
        <v>5.5</v>
      </c>
      <c r="O32" s="94"/>
      <c r="P32" s="94"/>
      <c r="Q32" s="11">
        <f t="shared" si="3"/>
        <v>5.5</v>
      </c>
      <c r="R32" s="11"/>
      <c r="S32" s="12"/>
      <c r="T32" s="12">
        <f t="shared" si="0"/>
        <v>195.25</v>
      </c>
      <c r="U32" s="12">
        <f t="shared" si="4"/>
        <v>30.31309297912713</v>
      </c>
      <c r="V32" s="12">
        <f t="shared" si="5"/>
        <v>30.31309297912713</v>
      </c>
      <c r="W32" s="12">
        <f t="shared" si="6"/>
        <v>30.31309297912713</v>
      </c>
      <c r="X32" s="52"/>
      <c r="Y32" s="10"/>
      <c r="Z32" s="12"/>
      <c r="AA32" s="12"/>
      <c r="AB32" s="12">
        <f t="shared" si="7"/>
        <v>0</v>
      </c>
      <c r="AC32" s="12">
        <f t="shared" si="1"/>
        <v>5.5</v>
      </c>
      <c r="AD32" s="12"/>
      <c r="AE32" s="12"/>
      <c r="AF32" s="12">
        <f t="shared" si="8"/>
        <v>5.5</v>
      </c>
      <c r="AG32" s="12">
        <f t="shared" si="9"/>
        <v>29.748603351955303</v>
      </c>
      <c r="AH32" s="12">
        <f t="shared" si="10"/>
        <v>29.748603351955303</v>
      </c>
      <c r="AI32" s="12">
        <f t="shared" si="11"/>
        <v>29.748603351955303</v>
      </c>
    </row>
    <row r="33" spans="1:35" ht="19.5" customHeight="1">
      <c r="A33" s="85" t="s">
        <v>218</v>
      </c>
      <c r="B33" s="85" t="s">
        <v>327</v>
      </c>
      <c r="C33" s="85" t="s">
        <v>54</v>
      </c>
      <c r="D33" s="86"/>
      <c r="E33" s="86">
        <v>4</v>
      </c>
      <c r="F33" s="50">
        <v>460</v>
      </c>
      <c r="G33" s="9">
        <v>449</v>
      </c>
      <c r="H33" s="51">
        <f t="shared" si="12"/>
        <v>-11</v>
      </c>
      <c r="I33" s="12">
        <v>4</v>
      </c>
      <c r="J33" s="12"/>
      <c r="K33" s="12"/>
      <c r="L33" s="12"/>
      <c r="M33" s="11"/>
      <c r="N33" s="11">
        <f t="shared" si="2"/>
        <v>4</v>
      </c>
      <c r="O33" s="94"/>
      <c r="P33" s="94"/>
      <c r="Q33" s="11">
        <f t="shared" si="3"/>
        <v>4</v>
      </c>
      <c r="R33" s="11"/>
      <c r="S33" s="12"/>
      <c r="T33" s="12">
        <f t="shared" si="0"/>
        <v>142</v>
      </c>
      <c r="U33" s="12">
        <f t="shared" si="4"/>
        <v>30.869565217391305</v>
      </c>
      <c r="V33" s="12">
        <f t="shared" si="5"/>
        <v>30.869565217391305</v>
      </c>
      <c r="W33" s="12">
        <f t="shared" si="6"/>
        <v>30.869565217391305</v>
      </c>
      <c r="X33" s="53"/>
      <c r="Y33" s="10"/>
      <c r="Z33" s="10"/>
      <c r="AA33" s="10"/>
      <c r="AB33" s="12">
        <f t="shared" si="7"/>
        <v>0</v>
      </c>
      <c r="AC33" s="12">
        <f t="shared" si="1"/>
        <v>4</v>
      </c>
      <c r="AD33" s="12"/>
      <c r="AE33" s="12"/>
      <c r="AF33" s="12">
        <f t="shared" si="8"/>
        <v>4</v>
      </c>
      <c r="AG33" s="12">
        <f t="shared" si="9"/>
        <v>31.625835189309576</v>
      </c>
      <c r="AH33" s="12">
        <f t="shared" si="10"/>
        <v>31.625835189309576</v>
      </c>
      <c r="AI33" s="12">
        <f t="shared" si="11"/>
        <v>31.625835189309576</v>
      </c>
    </row>
    <row r="34" spans="1:35" ht="19.5" customHeight="1">
      <c r="A34" s="85" t="s">
        <v>219</v>
      </c>
      <c r="B34" s="85" t="s">
        <v>188</v>
      </c>
      <c r="C34" s="85" t="s">
        <v>55</v>
      </c>
      <c r="D34" s="86"/>
      <c r="E34" s="86">
        <v>4</v>
      </c>
      <c r="F34" s="50">
        <v>731</v>
      </c>
      <c r="G34" s="9">
        <v>727</v>
      </c>
      <c r="H34" s="51">
        <f t="shared" si="12"/>
        <v>-4</v>
      </c>
      <c r="I34" s="12">
        <v>5</v>
      </c>
      <c r="J34" s="12"/>
      <c r="K34" s="12"/>
      <c r="L34" s="12"/>
      <c r="M34" s="11"/>
      <c r="N34" s="11">
        <f t="shared" si="2"/>
        <v>5</v>
      </c>
      <c r="O34" s="94"/>
      <c r="P34" s="94"/>
      <c r="Q34" s="11">
        <f t="shared" si="3"/>
        <v>5</v>
      </c>
      <c r="R34" s="11"/>
      <c r="S34" s="56"/>
      <c r="T34" s="12">
        <f t="shared" si="0"/>
        <v>177.5</v>
      </c>
      <c r="U34" s="12">
        <f t="shared" si="4"/>
        <v>24.281805745554035</v>
      </c>
      <c r="V34" s="12">
        <f t="shared" si="5"/>
        <v>24.281805745554035</v>
      </c>
      <c r="W34" s="12">
        <f t="shared" si="6"/>
        <v>24.281805745554035</v>
      </c>
      <c r="X34" s="53"/>
      <c r="Y34" s="10"/>
      <c r="Z34" s="10"/>
      <c r="AA34" s="10"/>
      <c r="AB34" s="12">
        <f t="shared" si="7"/>
        <v>0</v>
      </c>
      <c r="AC34" s="12">
        <f t="shared" si="1"/>
        <v>5</v>
      </c>
      <c r="AD34" s="12"/>
      <c r="AE34" s="12"/>
      <c r="AF34" s="12">
        <f t="shared" si="8"/>
        <v>5</v>
      </c>
      <c r="AG34" s="12">
        <f t="shared" si="9"/>
        <v>24.415405777166438</v>
      </c>
      <c r="AH34" s="12">
        <f t="shared" si="10"/>
        <v>24.415405777166438</v>
      </c>
      <c r="AI34" s="12">
        <f t="shared" si="11"/>
        <v>24.415405777166438</v>
      </c>
    </row>
    <row r="35" spans="1:35" ht="19.5" customHeight="1">
      <c r="A35" s="85" t="s">
        <v>220</v>
      </c>
      <c r="B35" s="85" t="s">
        <v>85</v>
      </c>
      <c r="C35" s="85" t="s">
        <v>169</v>
      </c>
      <c r="D35" s="86"/>
      <c r="E35" s="86">
        <v>5</v>
      </c>
      <c r="F35" s="50">
        <v>716</v>
      </c>
      <c r="G35" s="9">
        <v>714</v>
      </c>
      <c r="H35" s="51">
        <f t="shared" si="12"/>
        <v>-2</v>
      </c>
      <c r="I35" s="12">
        <v>5.5</v>
      </c>
      <c r="J35" s="12"/>
      <c r="K35" s="12"/>
      <c r="L35" s="12"/>
      <c r="M35" s="11"/>
      <c r="N35" s="11">
        <f t="shared" si="2"/>
        <v>5.5</v>
      </c>
      <c r="O35" s="94"/>
      <c r="P35" s="94"/>
      <c r="Q35" s="11">
        <f t="shared" si="3"/>
        <v>5.5</v>
      </c>
      <c r="R35" s="11"/>
      <c r="S35" s="12"/>
      <c r="T35" s="12">
        <f t="shared" si="0"/>
        <v>195.25</v>
      </c>
      <c r="U35" s="12">
        <f t="shared" si="4"/>
        <v>27.269553072625698</v>
      </c>
      <c r="V35" s="12">
        <f t="shared" si="5"/>
        <v>27.269553072625698</v>
      </c>
      <c r="W35" s="12">
        <f t="shared" si="6"/>
        <v>27.269553072625698</v>
      </c>
      <c r="X35" s="53"/>
      <c r="Y35" s="10"/>
      <c r="Z35" s="10"/>
      <c r="AA35" s="10"/>
      <c r="AB35" s="12">
        <f t="shared" si="7"/>
        <v>0</v>
      </c>
      <c r="AC35" s="12">
        <f t="shared" si="1"/>
        <v>5.5</v>
      </c>
      <c r="AD35" s="12"/>
      <c r="AE35" s="12"/>
      <c r="AF35" s="12">
        <f t="shared" si="8"/>
        <v>5.5</v>
      </c>
      <c r="AG35" s="12">
        <f t="shared" si="9"/>
        <v>27.345938375350144</v>
      </c>
      <c r="AH35" s="12">
        <f t="shared" si="10"/>
        <v>27.345938375350144</v>
      </c>
      <c r="AI35" s="12">
        <f t="shared" si="11"/>
        <v>27.345938375350144</v>
      </c>
    </row>
    <row r="36" spans="1:35" ht="19.5" customHeight="1">
      <c r="A36" s="85" t="s">
        <v>221</v>
      </c>
      <c r="B36" s="85" t="s">
        <v>85</v>
      </c>
      <c r="C36" s="85" t="s">
        <v>56</v>
      </c>
      <c r="D36" s="86"/>
      <c r="E36" s="86">
        <v>5</v>
      </c>
      <c r="F36" s="50">
        <v>708</v>
      </c>
      <c r="G36" s="9">
        <v>708</v>
      </c>
      <c r="H36" s="51">
        <f t="shared" si="12"/>
        <v>0</v>
      </c>
      <c r="I36" s="12">
        <v>5</v>
      </c>
      <c r="J36" s="12"/>
      <c r="K36" s="12">
        <v>1</v>
      </c>
      <c r="L36" s="12"/>
      <c r="M36" s="11"/>
      <c r="N36" s="11">
        <f t="shared" si="2"/>
        <v>6</v>
      </c>
      <c r="O36" s="100">
        <v>-1</v>
      </c>
      <c r="P36" s="100">
        <v>1</v>
      </c>
      <c r="Q36" s="11">
        <f t="shared" si="3"/>
        <v>6</v>
      </c>
      <c r="R36" s="11"/>
      <c r="S36" s="12"/>
      <c r="T36" s="12">
        <f t="shared" si="0"/>
        <v>213</v>
      </c>
      <c r="U36" s="12">
        <f t="shared" si="4"/>
        <v>25.07062146892655</v>
      </c>
      <c r="V36" s="12">
        <f t="shared" si="5"/>
        <v>25.07062146892655</v>
      </c>
      <c r="W36" s="12">
        <f t="shared" si="6"/>
        <v>25.07062146892655</v>
      </c>
      <c r="X36" s="53"/>
      <c r="Y36" s="10"/>
      <c r="Z36" s="10"/>
      <c r="AA36" s="10"/>
      <c r="AB36" s="12">
        <f t="shared" si="7"/>
        <v>0</v>
      </c>
      <c r="AC36" s="12">
        <f t="shared" si="1"/>
        <v>6</v>
      </c>
      <c r="AD36" s="12"/>
      <c r="AE36" s="12"/>
      <c r="AF36" s="12">
        <f t="shared" si="8"/>
        <v>6</v>
      </c>
      <c r="AG36" s="12">
        <f t="shared" si="9"/>
        <v>25.07062146892655</v>
      </c>
      <c r="AH36" s="12">
        <f t="shared" si="10"/>
        <v>25.07062146892655</v>
      </c>
      <c r="AI36" s="12">
        <f t="shared" si="11"/>
        <v>25.07062146892655</v>
      </c>
    </row>
    <row r="37" spans="1:35" ht="19.5" customHeight="1">
      <c r="A37" s="85" t="s">
        <v>222</v>
      </c>
      <c r="B37" s="85" t="s">
        <v>85</v>
      </c>
      <c r="C37" s="85" t="s">
        <v>321</v>
      </c>
      <c r="D37" s="86" t="s">
        <v>320</v>
      </c>
      <c r="E37" s="86">
        <v>2</v>
      </c>
      <c r="F37" s="50">
        <v>567</v>
      </c>
      <c r="G37" s="9">
        <v>559</v>
      </c>
      <c r="H37" s="51">
        <f t="shared" si="12"/>
        <v>-8</v>
      </c>
      <c r="I37" s="12">
        <v>7</v>
      </c>
      <c r="J37" s="12">
        <v>2</v>
      </c>
      <c r="K37" s="12"/>
      <c r="L37" s="12"/>
      <c r="M37" s="11"/>
      <c r="N37" s="11">
        <f t="shared" si="2"/>
        <v>9</v>
      </c>
      <c r="O37" s="94"/>
      <c r="P37" s="94"/>
      <c r="Q37" s="11">
        <f t="shared" si="3"/>
        <v>9</v>
      </c>
      <c r="R37" s="11"/>
      <c r="S37" s="12"/>
      <c r="T37" s="12">
        <f t="shared" si="0"/>
        <v>319.5</v>
      </c>
      <c r="U37" s="12">
        <f t="shared" si="4"/>
        <v>43.82716049382716</v>
      </c>
      <c r="V37" s="12">
        <f t="shared" si="5"/>
        <v>43.82716049382716</v>
      </c>
      <c r="W37" s="12">
        <f t="shared" si="6"/>
        <v>56.34920634920635</v>
      </c>
      <c r="X37" s="53"/>
      <c r="Y37" s="10"/>
      <c r="Z37" s="10"/>
      <c r="AA37" s="10"/>
      <c r="AB37" s="12">
        <f t="shared" si="7"/>
        <v>0</v>
      </c>
      <c r="AC37" s="12">
        <f t="shared" si="1"/>
        <v>9</v>
      </c>
      <c r="AD37" s="12"/>
      <c r="AE37" s="12"/>
      <c r="AF37" s="12">
        <f t="shared" si="8"/>
        <v>9</v>
      </c>
      <c r="AG37" s="12">
        <f t="shared" si="9"/>
        <v>44.45438282647585</v>
      </c>
      <c r="AH37" s="12">
        <f t="shared" si="10"/>
        <v>44.45438282647585</v>
      </c>
      <c r="AI37" s="12">
        <f t="shared" si="11"/>
        <v>57.15563506261181</v>
      </c>
    </row>
    <row r="38" spans="1:35" ht="19.5" customHeight="1">
      <c r="A38" s="85" t="s">
        <v>223</v>
      </c>
      <c r="B38" s="85" t="s">
        <v>86</v>
      </c>
      <c r="C38" s="85" t="s">
        <v>74</v>
      </c>
      <c r="D38" s="86"/>
      <c r="E38" s="86">
        <v>3</v>
      </c>
      <c r="F38" s="50">
        <v>692</v>
      </c>
      <c r="G38" s="9">
        <v>706</v>
      </c>
      <c r="H38" s="51">
        <f t="shared" si="12"/>
        <v>14</v>
      </c>
      <c r="I38" s="12">
        <v>9</v>
      </c>
      <c r="J38" s="12">
        <v>1.5</v>
      </c>
      <c r="K38" s="12"/>
      <c r="L38" s="12"/>
      <c r="M38" s="11"/>
      <c r="N38" s="11">
        <f t="shared" si="2"/>
        <v>10.5</v>
      </c>
      <c r="O38" s="94"/>
      <c r="P38" s="94"/>
      <c r="Q38" s="11">
        <f t="shared" si="3"/>
        <v>10.5</v>
      </c>
      <c r="R38" s="11"/>
      <c r="S38" s="12"/>
      <c r="T38" s="12">
        <f t="shared" si="0"/>
        <v>372.75</v>
      </c>
      <c r="U38" s="12">
        <f t="shared" si="4"/>
        <v>46.17052023121387</v>
      </c>
      <c r="V38" s="12">
        <f t="shared" si="5"/>
        <v>46.17052023121387</v>
      </c>
      <c r="W38" s="12">
        <f t="shared" si="6"/>
        <v>53.865606936416185</v>
      </c>
      <c r="X38" s="53"/>
      <c r="Y38" s="10"/>
      <c r="Z38" s="10"/>
      <c r="AA38" s="10"/>
      <c r="AB38" s="12">
        <f t="shared" si="7"/>
        <v>0</v>
      </c>
      <c r="AC38" s="12">
        <f t="shared" si="1"/>
        <v>10.5</v>
      </c>
      <c r="AD38" s="12"/>
      <c r="AE38" s="12"/>
      <c r="AF38" s="12">
        <f t="shared" si="8"/>
        <v>10.5</v>
      </c>
      <c r="AG38" s="12">
        <f t="shared" si="9"/>
        <v>45.25495750708215</v>
      </c>
      <c r="AH38" s="12">
        <f t="shared" si="10"/>
        <v>45.25495750708215</v>
      </c>
      <c r="AI38" s="12">
        <f t="shared" si="11"/>
        <v>52.79745042492918</v>
      </c>
    </row>
    <row r="39" spans="1:35" ht="19.5" customHeight="1">
      <c r="A39" s="85" t="s">
        <v>224</v>
      </c>
      <c r="B39" s="85" t="s">
        <v>86</v>
      </c>
      <c r="C39" s="85" t="s">
        <v>57</v>
      </c>
      <c r="D39" s="86" t="s">
        <v>320</v>
      </c>
      <c r="E39" s="86">
        <v>2</v>
      </c>
      <c r="F39" s="50">
        <v>735</v>
      </c>
      <c r="G39" s="9">
        <v>715</v>
      </c>
      <c r="H39" s="51">
        <f t="shared" si="12"/>
        <v>-20</v>
      </c>
      <c r="I39" s="12">
        <v>6.5</v>
      </c>
      <c r="J39" s="12">
        <v>2.5</v>
      </c>
      <c r="K39" s="12">
        <v>1</v>
      </c>
      <c r="L39" s="12"/>
      <c r="M39" s="11"/>
      <c r="N39" s="11">
        <f t="shared" si="2"/>
        <v>10</v>
      </c>
      <c r="O39" s="94"/>
      <c r="P39" s="94"/>
      <c r="Q39" s="11">
        <f t="shared" si="3"/>
        <v>10</v>
      </c>
      <c r="R39" s="11"/>
      <c r="S39" s="12"/>
      <c r="T39" s="12">
        <f t="shared" si="0"/>
        <v>355</v>
      </c>
      <c r="U39" s="12">
        <f t="shared" si="4"/>
        <v>31.394557823129254</v>
      </c>
      <c r="V39" s="12">
        <f t="shared" si="5"/>
        <v>31.394557823129254</v>
      </c>
      <c r="W39" s="12">
        <f t="shared" si="6"/>
        <v>43.46938775510204</v>
      </c>
      <c r="X39" s="53"/>
      <c r="Y39" s="10"/>
      <c r="Z39" s="10"/>
      <c r="AA39" s="10"/>
      <c r="AB39" s="12">
        <f t="shared" si="7"/>
        <v>0</v>
      </c>
      <c r="AC39" s="12">
        <f t="shared" si="1"/>
        <v>10</v>
      </c>
      <c r="AD39" s="12"/>
      <c r="AE39" s="12"/>
      <c r="AF39" s="12">
        <f t="shared" si="8"/>
        <v>10</v>
      </c>
      <c r="AG39" s="12">
        <f t="shared" si="9"/>
        <v>32.27272727272727</v>
      </c>
      <c r="AH39" s="12">
        <f t="shared" si="10"/>
        <v>32.27272727272727</v>
      </c>
      <c r="AI39" s="12">
        <f t="shared" si="11"/>
        <v>44.68531468531469</v>
      </c>
    </row>
    <row r="40" spans="1:35" ht="19.5" customHeight="1">
      <c r="A40" s="85" t="s">
        <v>225</v>
      </c>
      <c r="B40" s="85" t="s">
        <v>86</v>
      </c>
      <c r="C40" s="85" t="s">
        <v>170</v>
      </c>
      <c r="D40" s="86"/>
      <c r="E40" s="86">
        <v>3</v>
      </c>
      <c r="F40" s="50">
        <v>571</v>
      </c>
      <c r="G40" s="9">
        <v>592</v>
      </c>
      <c r="H40" s="51">
        <f t="shared" si="12"/>
        <v>21</v>
      </c>
      <c r="I40" s="12">
        <v>5</v>
      </c>
      <c r="J40" s="12">
        <v>1.5</v>
      </c>
      <c r="K40" s="12">
        <v>1</v>
      </c>
      <c r="L40" s="12"/>
      <c r="M40" s="11"/>
      <c r="N40" s="11">
        <f t="shared" si="2"/>
        <v>7.5</v>
      </c>
      <c r="O40" s="94"/>
      <c r="P40" s="94"/>
      <c r="Q40" s="11">
        <f t="shared" si="3"/>
        <v>7.5</v>
      </c>
      <c r="R40" s="11"/>
      <c r="S40" s="12"/>
      <c r="T40" s="12">
        <f t="shared" si="0"/>
        <v>266.25</v>
      </c>
      <c r="U40" s="12">
        <f t="shared" si="4"/>
        <v>31.08581436077058</v>
      </c>
      <c r="V40" s="12">
        <f t="shared" si="5"/>
        <v>31.08581436077058</v>
      </c>
      <c r="W40" s="12">
        <f t="shared" si="6"/>
        <v>40.41155866900175</v>
      </c>
      <c r="X40" s="53"/>
      <c r="Y40" s="10"/>
      <c r="Z40" s="10"/>
      <c r="AA40" s="10"/>
      <c r="AB40" s="12">
        <f t="shared" si="7"/>
        <v>0</v>
      </c>
      <c r="AC40" s="12">
        <f t="shared" si="1"/>
        <v>7.5</v>
      </c>
      <c r="AD40" s="12"/>
      <c r="AE40" s="12"/>
      <c r="AF40" s="12">
        <f t="shared" si="8"/>
        <v>7.5</v>
      </c>
      <c r="AG40" s="12">
        <f t="shared" si="9"/>
        <v>29.98310810810811</v>
      </c>
      <c r="AH40" s="12">
        <f t="shared" si="10"/>
        <v>29.98310810810811</v>
      </c>
      <c r="AI40" s="12">
        <f t="shared" si="11"/>
        <v>38.97804054054054</v>
      </c>
    </row>
    <row r="41" spans="1:35" ht="19.5" customHeight="1">
      <c r="A41" s="85" t="s">
        <v>226</v>
      </c>
      <c r="B41" s="85" t="s">
        <v>87</v>
      </c>
      <c r="C41" s="85" t="s">
        <v>171</v>
      </c>
      <c r="D41" s="86" t="s">
        <v>320</v>
      </c>
      <c r="E41" s="86">
        <v>2</v>
      </c>
      <c r="F41" s="50">
        <v>499</v>
      </c>
      <c r="G41" s="9">
        <v>506</v>
      </c>
      <c r="H41" s="51">
        <f t="shared" si="12"/>
        <v>7</v>
      </c>
      <c r="I41" s="12">
        <v>7.5</v>
      </c>
      <c r="J41" s="12">
        <v>0.5</v>
      </c>
      <c r="K41" s="12"/>
      <c r="L41" s="12"/>
      <c r="M41" s="11"/>
      <c r="N41" s="11">
        <f t="shared" si="2"/>
        <v>8</v>
      </c>
      <c r="O41" s="94"/>
      <c r="P41" s="94"/>
      <c r="Q41" s="11">
        <f t="shared" si="3"/>
        <v>8</v>
      </c>
      <c r="R41" s="11"/>
      <c r="S41" s="12"/>
      <c r="T41" s="12">
        <f t="shared" si="0"/>
        <v>284</v>
      </c>
      <c r="U41" s="12">
        <f t="shared" si="4"/>
        <v>53.35671342685371</v>
      </c>
      <c r="V41" s="12">
        <f t="shared" si="5"/>
        <v>53.35671342685371</v>
      </c>
      <c r="W41" s="12">
        <f t="shared" si="6"/>
        <v>56.91382765531062</v>
      </c>
      <c r="X41" s="53"/>
      <c r="Y41" s="10"/>
      <c r="Z41" s="10"/>
      <c r="AA41" s="10"/>
      <c r="AB41" s="12">
        <f t="shared" si="7"/>
        <v>0</v>
      </c>
      <c r="AC41" s="12">
        <f t="shared" si="1"/>
        <v>8</v>
      </c>
      <c r="AD41" s="12"/>
      <c r="AE41" s="12"/>
      <c r="AF41" s="12">
        <f t="shared" si="8"/>
        <v>8</v>
      </c>
      <c r="AG41" s="12">
        <f t="shared" si="9"/>
        <v>52.61857707509881</v>
      </c>
      <c r="AH41" s="12">
        <f t="shared" si="10"/>
        <v>52.61857707509881</v>
      </c>
      <c r="AI41" s="12">
        <f t="shared" si="11"/>
        <v>56.126482213438734</v>
      </c>
    </row>
    <row r="42" spans="1:35" ht="19.5" customHeight="1">
      <c r="A42" s="85" t="s">
        <v>227</v>
      </c>
      <c r="B42" s="85" t="s">
        <v>87</v>
      </c>
      <c r="C42" s="85" t="s">
        <v>10</v>
      </c>
      <c r="D42" s="86"/>
      <c r="E42" s="86">
        <v>5</v>
      </c>
      <c r="F42" s="50">
        <v>550</v>
      </c>
      <c r="G42" s="9">
        <v>568</v>
      </c>
      <c r="H42" s="51">
        <f t="shared" si="12"/>
        <v>18</v>
      </c>
      <c r="I42" s="12">
        <v>3.5</v>
      </c>
      <c r="J42" s="12">
        <v>0.5</v>
      </c>
      <c r="K42" s="12"/>
      <c r="L42" s="12"/>
      <c r="M42" s="11">
        <v>1</v>
      </c>
      <c r="N42" s="11">
        <f t="shared" si="2"/>
        <v>5</v>
      </c>
      <c r="O42" s="94"/>
      <c r="P42" s="94"/>
      <c r="Q42" s="11">
        <f t="shared" si="3"/>
        <v>5</v>
      </c>
      <c r="R42" s="11"/>
      <c r="S42" s="12"/>
      <c r="T42" s="12">
        <f aca="true" t="shared" si="13" ref="T42:T73">N42*35.5+S42</f>
        <v>177.5</v>
      </c>
      <c r="U42" s="12">
        <f t="shared" si="4"/>
        <v>22.590909090909093</v>
      </c>
      <c r="V42" s="12">
        <f aca="true" t="shared" si="14" ref="V42:V73">((I42*35.5)+S42)/F42*100</f>
        <v>22.590909090909093</v>
      </c>
      <c r="W42" s="12">
        <f t="shared" si="6"/>
        <v>25.818181818181817</v>
      </c>
      <c r="X42" s="53"/>
      <c r="Y42" s="10"/>
      <c r="Z42" s="10"/>
      <c r="AA42" s="10"/>
      <c r="AB42" s="12">
        <f t="shared" si="7"/>
        <v>0</v>
      </c>
      <c r="AC42" s="12">
        <f aca="true" t="shared" si="15" ref="AC42:AC73">N42+X42+Y42</f>
        <v>5</v>
      </c>
      <c r="AD42" s="12"/>
      <c r="AE42" s="12"/>
      <c r="AF42" s="12">
        <f t="shared" si="8"/>
        <v>5</v>
      </c>
      <c r="AG42" s="12">
        <f t="shared" si="9"/>
        <v>21.875</v>
      </c>
      <c r="AH42" s="12">
        <f t="shared" si="10"/>
        <v>21.875</v>
      </c>
      <c r="AI42" s="12">
        <f t="shared" si="11"/>
        <v>25</v>
      </c>
    </row>
    <row r="43" spans="1:35" ht="19.5" customHeight="1">
      <c r="A43" s="85" t="s">
        <v>228</v>
      </c>
      <c r="B43" s="85" t="s">
        <v>87</v>
      </c>
      <c r="C43" s="85" t="s">
        <v>58</v>
      </c>
      <c r="D43" s="86" t="s">
        <v>320</v>
      </c>
      <c r="E43" s="86">
        <v>2</v>
      </c>
      <c r="F43" s="50">
        <v>771</v>
      </c>
      <c r="G43" s="9">
        <v>767</v>
      </c>
      <c r="H43" s="51">
        <f t="shared" si="12"/>
        <v>-4</v>
      </c>
      <c r="I43" s="12">
        <v>9.5</v>
      </c>
      <c r="J43" s="12"/>
      <c r="K43" s="56"/>
      <c r="L43" s="12"/>
      <c r="M43" s="11"/>
      <c r="N43" s="11">
        <f t="shared" si="2"/>
        <v>9.5</v>
      </c>
      <c r="O43" s="94"/>
      <c r="P43" s="94"/>
      <c r="Q43" s="11">
        <f t="shared" si="3"/>
        <v>9.5</v>
      </c>
      <c r="R43" s="11">
        <v>1.5</v>
      </c>
      <c r="S43" s="54">
        <v>48</v>
      </c>
      <c r="T43" s="12">
        <f t="shared" si="13"/>
        <v>385.25</v>
      </c>
      <c r="U43" s="12">
        <f t="shared" si="4"/>
        <v>43.74189364461738</v>
      </c>
      <c r="V43" s="12">
        <f t="shared" si="14"/>
        <v>49.967574578469524</v>
      </c>
      <c r="W43" s="12">
        <f t="shared" si="6"/>
        <v>49.967574578469524</v>
      </c>
      <c r="X43" s="53"/>
      <c r="Y43" s="10"/>
      <c r="Z43" s="10"/>
      <c r="AA43" s="10"/>
      <c r="AB43" s="12">
        <f t="shared" si="7"/>
        <v>0</v>
      </c>
      <c r="AC43" s="12">
        <f t="shared" si="15"/>
        <v>9.5</v>
      </c>
      <c r="AD43" s="12"/>
      <c r="AE43" s="12"/>
      <c r="AF43" s="12">
        <f t="shared" si="8"/>
        <v>9.5</v>
      </c>
      <c r="AG43" s="12">
        <f t="shared" si="9"/>
        <v>43.97001303780964</v>
      </c>
      <c r="AH43" s="12">
        <f t="shared" si="10"/>
        <v>50.22816166883963</v>
      </c>
      <c r="AI43" s="12">
        <f t="shared" si="11"/>
        <v>50.22816166883963</v>
      </c>
    </row>
    <row r="44" spans="1:35" ht="19.5" customHeight="1">
      <c r="A44" s="85" t="s">
        <v>229</v>
      </c>
      <c r="B44" s="85" t="s">
        <v>87</v>
      </c>
      <c r="C44" s="85" t="s">
        <v>172</v>
      </c>
      <c r="D44" s="86"/>
      <c r="E44" s="86">
        <v>3</v>
      </c>
      <c r="F44" s="50">
        <v>617</v>
      </c>
      <c r="G44" s="9">
        <v>611</v>
      </c>
      <c r="H44" s="51">
        <f t="shared" si="12"/>
        <v>-6</v>
      </c>
      <c r="I44" s="12">
        <v>8</v>
      </c>
      <c r="J44" s="12">
        <v>1.5</v>
      </c>
      <c r="K44" s="12">
        <v>1</v>
      </c>
      <c r="L44" s="12"/>
      <c r="M44" s="11"/>
      <c r="N44" s="11">
        <f t="shared" si="2"/>
        <v>10.5</v>
      </c>
      <c r="O44" s="94"/>
      <c r="P44" s="94"/>
      <c r="Q44" s="11">
        <f t="shared" si="3"/>
        <v>10.5</v>
      </c>
      <c r="R44" s="11"/>
      <c r="S44" s="12"/>
      <c r="T44" s="12">
        <f t="shared" si="13"/>
        <v>372.75</v>
      </c>
      <c r="U44" s="12">
        <f t="shared" si="4"/>
        <v>46.029173419773095</v>
      </c>
      <c r="V44" s="12">
        <f t="shared" si="14"/>
        <v>46.029173419773095</v>
      </c>
      <c r="W44" s="12">
        <f t="shared" si="6"/>
        <v>54.659643435980556</v>
      </c>
      <c r="X44" s="53"/>
      <c r="Y44" s="10"/>
      <c r="Z44" s="10"/>
      <c r="AA44" s="10"/>
      <c r="AB44" s="12">
        <f t="shared" si="7"/>
        <v>0</v>
      </c>
      <c r="AC44" s="12">
        <f t="shared" si="15"/>
        <v>10.5</v>
      </c>
      <c r="AD44" s="12"/>
      <c r="AE44" s="12"/>
      <c r="AF44" s="12">
        <f t="shared" si="8"/>
        <v>10.5</v>
      </c>
      <c r="AG44" s="12">
        <f t="shared" si="9"/>
        <v>46.48117839607202</v>
      </c>
      <c r="AH44" s="12">
        <f t="shared" si="10"/>
        <v>46.48117839607202</v>
      </c>
      <c r="AI44" s="12">
        <f t="shared" si="11"/>
        <v>55.196399345335514</v>
      </c>
    </row>
    <row r="45" spans="1:35" ht="19.5" customHeight="1">
      <c r="A45" s="85" t="s">
        <v>230</v>
      </c>
      <c r="B45" s="85" t="s">
        <v>87</v>
      </c>
      <c r="C45" s="85" t="s">
        <v>173</v>
      </c>
      <c r="D45" s="86" t="s">
        <v>320</v>
      </c>
      <c r="E45" s="86">
        <v>2</v>
      </c>
      <c r="F45" s="50">
        <v>417</v>
      </c>
      <c r="G45" s="9">
        <v>409</v>
      </c>
      <c r="H45" s="51">
        <f t="shared" si="12"/>
        <v>-8</v>
      </c>
      <c r="I45" s="12">
        <v>7.5</v>
      </c>
      <c r="J45" s="12">
        <v>0.5</v>
      </c>
      <c r="K45" s="12">
        <v>1</v>
      </c>
      <c r="L45" s="12"/>
      <c r="M45" s="11"/>
      <c r="N45" s="11">
        <f t="shared" si="2"/>
        <v>9</v>
      </c>
      <c r="O45" s="94"/>
      <c r="P45" s="94"/>
      <c r="Q45" s="11">
        <f t="shared" si="3"/>
        <v>9</v>
      </c>
      <c r="R45" s="11"/>
      <c r="S45" s="12"/>
      <c r="T45" s="12">
        <f t="shared" si="13"/>
        <v>319.5</v>
      </c>
      <c r="U45" s="12">
        <f t="shared" si="4"/>
        <v>63.84892086330935</v>
      </c>
      <c r="V45" s="12">
        <f t="shared" si="14"/>
        <v>63.84892086330935</v>
      </c>
      <c r="W45" s="12">
        <f t="shared" si="6"/>
        <v>68.10551558752998</v>
      </c>
      <c r="X45" s="53"/>
      <c r="Y45" s="10"/>
      <c r="Z45" s="10"/>
      <c r="AA45" s="10"/>
      <c r="AB45" s="12">
        <f t="shared" si="7"/>
        <v>0</v>
      </c>
      <c r="AC45" s="12">
        <f t="shared" si="15"/>
        <v>9</v>
      </c>
      <c r="AD45" s="12"/>
      <c r="AE45" s="12"/>
      <c r="AF45" s="12">
        <f t="shared" si="8"/>
        <v>9</v>
      </c>
      <c r="AG45" s="12">
        <f t="shared" si="9"/>
        <v>65.09779951100244</v>
      </c>
      <c r="AH45" s="12">
        <f t="shared" si="10"/>
        <v>65.09779951100244</v>
      </c>
      <c r="AI45" s="12">
        <f t="shared" si="11"/>
        <v>69.43765281173594</v>
      </c>
    </row>
    <row r="46" spans="1:35" ht="19.5" customHeight="1">
      <c r="A46" s="85" t="s">
        <v>231</v>
      </c>
      <c r="B46" s="85" t="s">
        <v>87</v>
      </c>
      <c r="C46" s="85" t="s">
        <v>59</v>
      </c>
      <c r="D46" s="86"/>
      <c r="E46" s="86">
        <v>3</v>
      </c>
      <c r="F46" s="50">
        <v>497</v>
      </c>
      <c r="G46" s="9">
        <v>515</v>
      </c>
      <c r="H46" s="51">
        <f t="shared" si="12"/>
        <v>18</v>
      </c>
      <c r="I46" s="12">
        <v>3.5</v>
      </c>
      <c r="J46" s="12">
        <v>0.5</v>
      </c>
      <c r="K46" s="12"/>
      <c r="L46" s="12"/>
      <c r="M46" s="11"/>
      <c r="N46" s="11">
        <f t="shared" si="2"/>
        <v>4</v>
      </c>
      <c r="O46" s="94"/>
      <c r="P46" s="94"/>
      <c r="Q46" s="11">
        <f t="shared" si="3"/>
        <v>4</v>
      </c>
      <c r="R46" s="11"/>
      <c r="S46" s="12"/>
      <c r="T46" s="12">
        <f t="shared" si="13"/>
        <v>142</v>
      </c>
      <c r="U46" s="12">
        <f t="shared" si="4"/>
        <v>25</v>
      </c>
      <c r="V46" s="12">
        <f t="shared" si="14"/>
        <v>25</v>
      </c>
      <c r="W46" s="12">
        <f t="shared" si="6"/>
        <v>28.57142857142857</v>
      </c>
      <c r="X46" s="53"/>
      <c r="Y46" s="10"/>
      <c r="Z46" s="10"/>
      <c r="AA46" s="10"/>
      <c r="AB46" s="12">
        <f t="shared" si="7"/>
        <v>0</v>
      </c>
      <c r="AC46" s="12">
        <f t="shared" si="15"/>
        <v>4</v>
      </c>
      <c r="AD46" s="12"/>
      <c r="AE46" s="12"/>
      <c r="AF46" s="12">
        <f t="shared" si="8"/>
        <v>4</v>
      </c>
      <c r="AG46" s="12">
        <f t="shared" si="9"/>
        <v>24.126213592233007</v>
      </c>
      <c r="AH46" s="12">
        <f t="shared" si="10"/>
        <v>24.126213592233007</v>
      </c>
      <c r="AI46" s="12">
        <f t="shared" si="11"/>
        <v>27.57281553398058</v>
      </c>
    </row>
    <row r="47" spans="1:35" ht="19.5" customHeight="1">
      <c r="A47" s="85" t="s">
        <v>232</v>
      </c>
      <c r="B47" s="85" t="s">
        <v>189</v>
      </c>
      <c r="C47" s="85" t="s">
        <v>174</v>
      </c>
      <c r="D47" s="86"/>
      <c r="E47" s="86">
        <v>4</v>
      </c>
      <c r="F47" s="50">
        <v>655</v>
      </c>
      <c r="G47" s="9">
        <v>668</v>
      </c>
      <c r="H47" s="51">
        <f t="shared" si="12"/>
        <v>13</v>
      </c>
      <c r="I47" s="12">
        <v>5</v>
      </c>
      <c r="J47" s="12"/>
      <c r="K47" s="12">
        <v>1</v>
      </c>
      <c r="L47" s="12"/>
      <c r="M47" s="11"/>
      <c r="N47" s="11">
        <f t="shared" si="2"/>
        <v>6</v>
      </c>
      <c r="O47" s="94"/>
      <c r="P47" s="94"/>
      <c r="Q47" s="11">
        <f t="shared" si="3"/>
        <v>6</v>
      </c>
      <c r="R47" s="11"/>
      <c r="S47" s="12"/>
      <c r="T47" s="12">
        <f t="shared" si="13"/>
        <v>213</v>
      </c>
      <c r="U47" s="12">
        <f t="shared" si="4"/>
        <v>27.099236641221374</v>
      </c>
      <c r="V47" s="12">
        <f t="shared" si="14"/>
        <v>27.099236641221374</v>
      </c>
      <c r="W47" s="12">
        <f t="shared" si="6"/>
        <v>27.099236641221374</v>
      </c>
      <c r="X47" s="53"/>
      <c r="Y47" s="10"/>
      <c r="Z47" s="10"/>
      <c r="AA47" s="10"/>
      <c r="AB47" s="12">
        <f t="shared" si="7"/>
        <v>0</v>
      </c>
      <c r="AC47" s="12">
        <f t="shared" si="15"/>
        <v>6</v>
      </c>
      <c r="AD47" s="12"/>
      <c r="AE47" s="12"/>
      <c r="AF47" s="12">
        <f t="shared" si="8"/>
        <v>6</v>
      </c>
      <c r="AG47" s="12">
        <f t="shared" si="9"/>
        <v>26.57185628742515</v>
      </c>
      <c r="AH47" s="12">
        <f t="shared" si="10"/>
        <v>26.57185628742515</v>
      </c>
      <c r="AI47" s="12">
        <f t="shared" si="11"/>
        <v>26.57185628742515</v>
      </c>
    </row>
    <row r="48" spans="1:35" ht="19.5" customHeight="1">
      <c r="A48" s="85" t="s">
        <v>233</v>
      </c>
      <c r="B48" s="85" t="s">
        <v>189</v>
      </c>
      <c r="C48" s="85" t="s">
        <v>11</v>
      </c>
      <c r="D48" s="86"/>
      <c r="E48" s="86">
        <v>4</v>
      </c>
      <c r="F48" s="50">
        <v>514</v>
      </c>
      <c r="G48" s="9">
        <v>549</v>
      </c>
      <c r="H48" s="51">
        <f t="shared" si="12"/>
        <v>35</v>
      </c>
      <c r="I48" s="12">
        <v>3.5</v>
      </c>
      <c r="J48" s="12"/>
      <c r="K48" s="12">
        <v>1</v>
      </c>
      <c r="L48" s="12"/>
      <c r="M48" s="11"/>
      <c r="N48" s="11">
        <f t="shared" si="2"/>
        <v>4.5</v>
      </c>
      <c r="O48" s="94"/>
      <c r="P48" s="94"/>
      <c r="Q48" s="11">
        <f t="shared" si="3"/>
        <v>4.5</v>
      </c>
      <c r="R48" s="11"/>
      <c r="S48" s="12"/>
      <c r="T48" s="12">
        <f t="shared" si="13"/>
        <v>159.75</v>
      </c>
      <c r="U48" s="12">
        <f t="shared" si="4"/>
        <v>24.173151750972764</v>
      </c>
      <c r="V48" s="12">
        <f t="shared" si="14"/>
        <v>24.173151750972764</v>
      </c>
      <c r="W48" s="12">
        <f t="shared" si="6"/>
        <v>24.173151750972764</v>
      </c>
      <c r="X48" s="53"/>
      <c r="Y48" s="10"/>
      <c r="Z48" s="10"/>
      <c r="AA48" s="10"/>
      <c r="AB48" s="12">
        <f t="shared" si="7"/>
        <v>0</v>
      </c>
      <c r="AC48" s="12">
        <f t="shared" si="15"/>
        <v>4.5</v>
      </c>
      <c r="AD48" s="12"/>
      <c r="AE48" s="12"/>
      <c r="AF48" s="12">
        <f t="shared" si="8"/>
        <v>4.5</v>
      </c>
      <c r="AG48" s="12">
        <f t="shared" si="9"/>
        <v>22.632058287795992</v>
      </c>
      <c r="AH48" s="12">
        <f t="shared" si="10"/>
        <v>22.632058287795992</v>
      </c>
      <c r="AI48" s="12">
        <f t="shared" si="11"/>
        <v>22.632058287795992</v>
      </c>
    </row>
    <row r="49" spans="1:35" ht="19.5" customHeight="1">
      <c r="A49" s="85" t="s">
        <v>234</v>
      </c>
      <c r="B49" s="85" t="s">
        <v>189</v>
      </c>
      <c r="C49" s="85" t="s">
        <v>14</v>
      </c>
      <c r="D49" s="86" t="s">
        <v>15</v>
      </c>
      <c r="E49" s="86">
        <v>4</v>
      </c>
      <c r="F49" s="50">
        <v>490</v>
      </c>
      <c r="G49" s="9">
        <v>471</v>
      </c>
      <c r="H49" s="51">
        <f t="shared" si="12"/>
        <v>-19</v>
      </c>
      <c r="I49" s="12">
        <v>4</v>
      </c>
      <c r="J49" s="12"/>
      <c r="K49" s="12"/>
      <c r="L49" s="12"/>
      <c r="M49" s="11"/>
      <c r="N49" s="11">
        <f t="shared" si="2"/>
        <v>4</v>
      </c>
      <c r="O49" s="94"/>
      <c r="P49" s="94"/>
      <c r="Q49" s="11">
        <f t="shared" si="3"/>
        <v>4</v>
      </c>
      <c r="R49" s="11"/>
      <c r="S49" s="12"/>
      <c r="T49" s="12">
        <f t="shared" si="13"/>
        <v>142</v>
      </c>
      <c r="U49" s="12">
        <f t="shared" si="4"/>
        <v>28.97959183673469</v>
      </c>
      <c r="V49" s="12">
        <f t="shared" si="14"/>
        <v>28.97959183673469</v>
      </c>
      <c r="W49" s="12">
        <f t="shared" si="6"/>
        <v>28.97959183673469</v>
      </c>
      <c r="X49" s="53"/>
      <c r="Y49" s="10"/>
      <c r="Z49" s="10"/>
      <c r="AA49" s="10"/>
      <c r="AB49" s="12">
        <f t="shared" si="7"/>
        <v>0</v>
      </c>
      <c r="AC49" s="12">
        <f t="shared" si="15"/>
        <v>4</v>
      </c>
      <c r="AD49" s="12"/>
      <c r="AE49" s="12"/>
      <c r="AF49" s="12">
        <f t="shared" si="8"/>
        <v>4</v>
      </c>
      <c r="AG49" s="12">
        <f t="shared" si="9"/>
        <v>30.148619957537154</v>
      </c>
      <c r="AH49" s="12">
        <f t="shared" si="10"/>
        <v>30.148619957537154</v>
      </c>
      <c r="AI49" s="12">
        <f t="shared" si="11"/>
        <v>30.148619957537154</v>
      </c>
    </row>
    <row r="50" spans="1:35" ht="19.5" customHeight="1">
      <c r="A50" s="85" t="s">
        <v>235</v>
      </c>
      <c r="B50" s="85" t="s">
        <v>189</v>
      </c>
      <c r="C50" s="85" t="s">
        <v>12</v>
      </c>
      <c r="D50" s="86"/>
      <c r="E50" s="86">
        <v>5</v>
      </c>
      <c r="F50" s="50">
        <v>629</v>
      </c>
      <c r="G50" s="9">
        <v>643</v>
      </c>
      <c r="H50" s="51">
        <f t="shared" si="12"/>
        <v>14</v>
      </c>
      <c r="I50" s="12">
        <v>4</v>
      </c>
      <c r="J50" s="12">
        <v>0.5</v>
      </c>
      <c r="K50" s="12">
        <v>1</v>
      </c>
      <c r="L50" s="12"/>
      <c r="M50" s="11"/>
      <c r="N50" s="11">
        <f t="shared" si="2"/>
        <v>5.5</v>
      </c>
      <c r="O50" s="94"/>
      <c r="P50" s="94"/>
      <c r="Q50" s="11">
        <f t="shared" si="3"/>
        <v>5.5</v>
      </c>
      <c r="R50" s="11"/>
      <c r="S50" s="12"/>
      <c r="T50" s="12">
        <f t="shared" si="13"/>
        <v>195.25</v>
      </c>
      <c r="U50" s="12">
        <f t="shared" si="4"/>
        <v>22.575516693163753</v>
      </c>
      <c r="V50" s="12">
        <f t="shared" si="14"/>
        <v>22.575516693163753</v>
      </c>
      <c r="W50" s="12">
        <f t="shared" si="6"/>
        <v>25.397456279809223</v>
      </c>
      <c r="X50" s="53"/>
      <c r="Y50" s="10"/>
      <c r="Z50" s="10"/>
      <c r="AA50" s="10"/>
      <c r="AB50" s="12">
        <f t="shared" si="7"/>
        <v>0</v>
      </c>
      <c r="AC50" s="12">
        <f t="shared" si="15"/>
        <v>5.5</v>
      </c>
      <c r="AD50" s="12"/>
      <c r="AE50" s="12"/>
      <c r="AF50" s="12">
        <f t="shared" si="8"/>
        <v>5.5</v>
      </c>
      <c r="AG50" s="12">
        <f t="shared" si="9"/>
        <v>22.08398133748056</v>
      </c>
      <c r="AH50" s="12">
        <f t="shared" si="10"/>
        <v>22.08398133748056</v>
      </c>
      <c r="AI50" s="12">
        <f t="shared" si="11"/>
        <v>24.84447900466563</v>
      </c>
    </row>
    <row r="51" spans="1:35" ht="19.5" customHeight="1">
      <c r="A51" s="85" t="s">
        <v>236</v>
      </c>
      <c r="B51" s="85" t="s">
        <v>189</v>
      </c>
      <c r="C51" s="85" t="s">
        <v>13</v>
      </c>
      <c r="D51" s="86"/>
      <c r="E51" s="86">
        <v>4</v>
      </c>
      <c r="F51" s="50">
        <v>570</v>
      </c>
      <c r="G51" s="9">
        <v>544</v>
      </c>
      <c r="H51" s="51">
        <f t="shared" si="12"/>
        <v>-26</v>
      </c>
      <c r="I51" s="12">
        <v>4.5</v>
      </c>
      <c r="J51" s="12"/>
      <c r="K51" s="12"/>
      <c r="L51" s="12"/>
      <c r="M51" s="11"/>
      <c r="N51" s="11">
        <f t="shared" si="2"/>
        <v>4.5</v>
      </c>
      <c r="O51" s="94"/>
      <c r="P51" s="94"/>
      <c r="Q51" s="11">
        <f t="shared" si="3"/>
        <v>4.5</v>
      </c>
      <c r="R51" s="11"/>
      <c r="S51" s="12"/>
      <c r="T51" s="12">
        <f t="shared" si="13"/>
        <v>159.75</v>
      </c>
      <c r="U51" s="12">
        <f t="shared" si="4"/>
        <v>28.02631578947368</v>
      </c>
      <c r="V51" s="12">
        <f t="shared" si="14"/>
        <v>28.02631578947368</v>
      </c>
      <c r="W51" s="12">
        <f t="shared" si="6"/>
        <v>28.02631578947368</v>
      </c>
      <c r="X51" s="53"/>
      <c r="Y51" s="10"/>
      <c r="Z51" s="10"/>
      <c r="AA51" s="10"/>
      <c r="AB51" s="12">
        <f t="shared" si="7"/>
        <v>0</v>
      </c>
      <c r="AC51" s="12">
        <f t="shared" si="15"/>
        <v>4.5</v>
      </c>
      <c r="AD51" s="12"/>
      <c r="AE51" s="12"/>
      <c r="AF51" s="12">
        <f t="shared" si="8"/>
        <v>4.5</v>
      </c>
      <c r="AG51" s="12">
        <f t="shared" si="9"/>
        <v>29.36580882352941</v>
      </c>
      <c r="AH51" s="12">
        <f t="shared" si="10"/>
        <v>29.36580882352941</v>
      </c>
      <c r="AI51" s="12">
        <f t="shared" si="11"/>
        <v>29.36580882352941</v>
      </c>
    </row>
    <row r="52" spans="1:35" ht="19.5" customHeight="1">
      <c r="A52" s="85" t="s">
        <v>237</v>
      </c>
      <c r="B52" s="85" t="s">
        <v>190</v>
      </c>
      <c r="C52" s="85" t="s">
        <v>16</v>
      </c>
      <c r="D52" s="86"/>
      <c r="E52" s="86">
        <v>4</v>
      </c>
      <c r="F52" s="50">
        <v>703</v>
      </c>
      <c r="G52" s="9">
        <v>678</v>
      </c>
      <c r="H52" s="51">
        <f t="shared" si="12"/>
        <v>-25</v>
      </c>
      <c r="I52" s="12">
        <v>5.5</v>
      </c>
      <c r="J52" s="12"/>
      <c r="K52" s="12">
        <v>1</v>
      </c>
      <c r="L52" s="12"/>
      <c r="M52" s="11"/>
      <c r="N52" s="11">
        <f t="shared" si="2"/>
        <v>6.5</v>
      </c>
      <c r="O52" s="94"/>
      <c r="P52" s="94"/>
      <c r="Q52" s="11">
        <f t="shared" si="3"/>
        <v>6.5</v>
      </c>
      <c r="R52" s="11"/>
      <c r="S52" s="12"/>
      <c r="T52" s="12">
        <f t="shared" si="13"/>
        <v>230.75</v>
      </c>
      <c r="U52" s="12">
        <f t="shared" si="4"/>
        <v>27.773826458036982</v>
      </c>
      <c r="V52" s="12">
        <f t="shared" si="14"/>
        <v>27.773826458036982</v>
      </c>
      <c r="W52" s="12">
        <f t="shared" si="6"/>
        <v>27.773826458036982</v>
      </c>
      <c r="X52" s="53"/>
      <c r="Y52" s="10"/>
      <c r="Z52" s="10"/>
      <c r="AA52" s="10"/>
      <c r="AB52" s="12">
        <f t="shared" si="7"/>
        <v>0</v>
      </c>
      <c r="AC52" s="12">
        <f t="shared" si="15"/>
        <v>6.5</v>
      </c>
      <c r="AD52" s="12"/>
      <c r="AE52" s="12"/>
      <c r="AF52" s="12">
        <f t="shared" si="8"/>
        <v>6.5</v>
      </c>
      <c r="AG52" s="12">
        <f t="shared" si="9"/>
        <v>28.797935103244836</v>
      </c>
      <c r="AH52" s="12">
        <f t="shared" si="10"/>
        <v>28.797935103244836</v>
      </c>
      <c r="AI52" s="12">
        <f t="shared" si="11"/>
        <v>28.797935103244836</v>
      </c>
    </row>
    <row r="53" spans="1:35" ht="19.5" customHeight="1">
      <c r="A53" s="85" t="s">
        <v>238</v>
      </c>
      <c r="B53" s="85" t="s">
        <v>191</v>
      </c>
      <c r="C53" s="85" t="s">
        <v>60</v>
      </c>
      <c r="D53" s="86"/>
      <c r="E53" s="86">
        <v>5</v>
      </c>
      <c r="F53" s="50">
        <v>721</v>
      </c>
      <c r="G53" s="9">
        <v>704</v>
      </c>
      <c r="H53" s="51">
        <f t="shared" si="12"/>
        <v>-17</v>
      </c>
      <c r="I53" s="12">
        <v>6</v>
      </c>
      <c r="J53" s="12"/>
      <c r="K53" s="12"/>
      <c r="L53" s="12"/>
      <c r="M53" s="11"/>
      <c r="N53" s="11">
        <f t="shared" si="2"/>
        <v>6</v>
      </c>
      <c r="O53" s="94"/>
      <c r="P53" s="94"/>
      <c r="Q53" s="11">
        <f t="shared" si="3"/>
        <v>6</v>
      </c>
      <c r="R53" s="11"/>
      <c r="S53" s="12"/>
      <c r="T53" s="12">
        <f t="shared" si="13"/>
        <v>213</v>
      </c>
      <c r="U53" s="12">
        <f t="shared" si="4"/>
        <v>29.542302357836338</v>
      </c>
      <c r="V53" s="12">
        <f t="shared" si="14"/>
        <v>29.542302357836338</v>
      </c>
      <c r="W53" s="12">
        <f t="shared" si="6"/>
        <v>29.542302357836338</v>
      </c>
      <c r="X53" s="53"/>
      <c r="Y53" s="10"/>
      <c r="Z53" s="10"/>
      <c r="AA53" s="10"/>
      <c r="AB53" s="12">
        <f t="shared" si="7"/>
        <v>0</v>
      </c>
      <c r="AC53" s="12">
        <f t="shared" si="15"/>
        <v>6</v>
      </c>
      <c r="AD53" s="12"/>
      <c r="AE53" s="12"/>
      <c r="AF53" s="12">
        <f t="shared" si="8"/>
        <v>6</v>
      </c>
      <c r="AG53" s="12">
        <f t="shared" si="9"/>
        <v>30.255681818181817</v>
      </c>
      <c r="AH53" s="12">
        <f t="shared" si="10"/>
        <v>30.255681818181817</v>
      </c>
      <c r="AI53" s="12">
        <f t="shared" si="11"/>
        <v>30.255681818181817</v>
      </c>
    </row>
    <row r="54" spans="1:35" ht="19.5" customHeight="1">
      <c r="A54" s="85" t="s">
        <v>239</v>
      </c>
      <c r="B54" s="85" t="s">
        <v>192</v>
      </c>
      <c r="C54" s="85" t="s">
        <v>322</v>
      </c>
      <c r="D54" s="86" t="s">
        <v>320</v>
      </c>
      <c r="E54" s="86">
        <v>2</v>
      </c>
      <c r="F54" s="50">
        <v>661</v>
      </c>
      <c r="G54" s="9">
        <v>684</v>
      </c>
      <c r="H54" s="51">
        <f t="shared" si="12"/>
        <v>23</v>
      </c>
      <c r="I54" s="12">
        <v>9</v>
      </c>
      <c r="J54" s="12">
        <v>4</v>
      </c>
      <c r="K54" s="12">
        <v>1</v>
      </c>
      <c r="L54" s="12"/>
      <c r="M54" s="11"/>
      <c r="N54" s="11">
        <f t="shared" si="2"/>
        <v>14</v>
      </c>
      <c r="O54" s="94"/>
      <c r="P54" s="94"/>
      <c r="Q54" s="11">
        <f t="shared" si="3"/>
        <v>14</v>
      </c>
      <c r="R54" s="11"/>
      <c r="S54" s="12"/>
      <c r="T54" s="12">
        <f t="shared" si="13"/>
        <v>497</v>
      </c>
      <c r="U54" s="12">
        <f t="shared" si="4"/>
        <v>48.33585476550681</v>
      </c>
      <c r="V54" s="12">
        <f t="shared" si="14"/>
        <v>48.33585476550681</v>
      </c>
      <c r="W54" s="12">
        <f t="shared" si="6"/>
        <v>69.81845688350984</v>
      </c>
      <c r="X54" s="53"/>
      <c r="Y54" s="10"/>
      <c r="Z54" s="10"/>
      <c r="AA54" s="10"/>
      <c r="AB54" s="12">
        <f t="shared" si="7"/>
        <v>0</v>
      </c>
      <c r="AC54" s="12">
        <f t="shared" si="15"/>
        <v>14</v>
      </c>
      <c r="AD54" s="12"/>
      <c r="AE54" s="12"/>
      <c r="AF54" s="12">
        <f t="shared" si="8"/>
        <v>14</v>
      </c>
      <c r="AG54" s="12">
        <f t="shared" si="9"/>
        <v>46.71052631578947</v>
      </c>
      <c r="AH54" s="12">
        <f t="shared" si="10"/>
        <v>46.71052631578947</v>
      </c>
      <c r="AI54" s="12">
        <f t="shared" si="11"/>
        <v>67.47076023391813</v>
      </c>
    </row>
    <row r="55" spans="1:35" ht="19.5" customHeight="1">
      <c r="A55" s="85" t="s">
        <v>240</v>
      </c>
      <c r="B55" s="85" t="s">
        <v>192</v>
      </c>
      <c r="C55" s="85" t="s">
        <v>27</v>
      </c>
      <c r="D55" s="86"/>
      <c r="E55" s="86">
        <v>3</v>
      </c>
      <c r="F55" s="50">
        <v>683</v>
      </c>
      <c r="G55" s="9">
        <v>715</v>
      </c>
      <c r="H55" s="51">
        <f t="shared" si="12"/>
        <v>32</v>
      </c>
      <c r="I55" s="12">
        <v>7.5</v>
      </c>
      <c r="J55" s="12">
        <v>1.5</v>
      </c>
      <c r="K55" s="12"/>
      <c r="L55" s="12"/>
      <c r="M55" s="11">
        <v>1</v>
      </c>
      <c r="N55" s="11">
        <f t="shared" si="2"/>
        <v>10</v>
      </c>
      <c r="O55" s="94"/>
      <c r="P55" s="94"/>
      <c r="Q55" s="11">
        <f t="shared" si="3"/>
        <v>10</v>
      </c>
      <c r="R55" s="11"/>
      <c r="S55" s="12"/>
      <c r="T55" s="12">
        <f t="shared" si="13"/>
        <v>355</v>
      </c>
      <c r="U55" s="12">
        <f t="shared" si="4"/>
        <v>38.98243045387994</v>
      </c>
      <c r="V55" s="12">
        <f t="shared" si="14"/>
        <v>38.98243045387994</v>
      </c>
      <c r="W55" s="12">
        <f t="shared" si="6"/>
        <v>46.77891654465593</v>
      </c>
      <c r="X55" s="53"/>
      <c r="Y55" s="10"/>
      <c r="Z55" s="10"/>
      <c r="AA55" s="10"/>
      <c r="AB55" s="12">
        <f t="shared" si="7"/>
        <v>0</v>
      </c>
      <c r="AC55" s="12">
        <f t="shared" si="15"/>
        <v>10</v>
      </c>
      <c r="AD55" s="12"/>
      <c r="AE55" s="12"/>
      <c r="AF55" s="12">
        <f t="shared" si="8"/>
        <v>10</v>
      </c>
      <c r="AG55" s="12">
        <f t="shared" si="9"/>
        <v>37.23776223776224</v>
      </c>
      <c r="AH55" s="12">
        <f t="shared" si="10"/>
        <v>37.23776223776224</v>
      </c>
      <c r="AI55" s="12">
        <f t="shared" si="11"/>
        <v>44.68531468531469</v>
      </c>
    </row>
    <row r="56" spans="1:35" ht="19.5" customHeight="1">
      <c r="A56" s="85" t="s">
        <v>241</v>
      </c>
      <c r="B56" s="85" t="s">
        <v>192</v>
      </c>
      <c r="C56" s="85" t="s">
        <v>61</v>
      </c>
      <c r="D56" s="86" t="s">
        <v>323</v>
      </c>
      <c r="E56" s="86">
        <v>1</v>
      </c>
      <c r="F56" s="50">
        <v>614</v>
      </c>
      <c r="G56" s="9">
        <v>628</v>
      </c>
      <c r="H56" s="51">
        <f t="shared" si="12"/>
        <v>14</v>
      </c>
      <c r="I56" s="12">
        <v>10</v>
      </c>
      <c r="J56" s="12">
        <v>1.5</v>
      </c>
      <c r="K56" s="12">
        <v>1</v>
      </c>
      <c r="L56" s="12"/>
      <c r="M56" s="11"/>
      <c r="N56" s="11">
        <f t="shared" si="2"/>
        <v>12.5</v>
      </c>
      <c r="O56" s="94"/>
      <c r="P56" s="94"/>
      <c r="Q56" s="11">
        <f t="shared" si="3"/>
        <v>12.5</v>
      </c>
      <c r="R56" s="11"/>
      <c r="S56" s="12"/>
      <c r="T56" s="12">
        <f t="shared" si="13"/>
        <v>443.75</v>
      </c>
      <c r="U56" s="12">
        <f t="shared" si="4"/>
        <v>57.817589576547235</v>
      </c>
      <c r="V56" s="12">
        <f t="shared" si="14"/>
        <v>57.817589576547235</v>
      </c>
      <c r="W56" s="12">
        <f t="shared" si="6"/>
        <v>66.49022801302932</v>
      </c>
      <c r="X56" s="53"/>
      <c r="Y56" s="10"/>
      <c r="Z56" s="10"/>
      <c r="AA56" s="10"/>
      <c r="AB56" s="12">
        <f t="shared" si="7"/>
        <v>0</v>
      </c>
      <c r="AC56" s="12">
        <f t="shared" si="15"/>
        <v>12.5</v>
      </c>
      <c r="AD56" s="12"/>
      <c r="AE56" s="12"/>
      <c r="AF56" s="12">
        <f t="shared" si="8"/>
        <v>12.5</v>
      </c>
      <c r="AG56" s="12">
        <f t="shared" si="9"/>
        <v>56.52866242038217</v>
      </c>
      <c r="AH56" s="12">
        <f t="shared" si="10"/>
        <v>56.52866242038217</v>
      </c>
      <c r="AI56" s="12">
        <f t="shared" si="11"/>
        <v>65.0079617834395</v>
      </c>
    </row>
    <row r="57" spans="1:35" ht="19.5" customHeight="1">
      <c r="A57" s="85" t="s">
        <v>242</v>
      </c>
      <c r="B57" s="85" t="s">
        <v>88</v>
      </c>
      <c r="C57" s="85" t="s">
        <v>62</v>
      </c>
      <c r="D57" s="86"/>
      <c r="E57" s="86">
        <v>5</v>
      </c>
      <c r="F57" s="50">
        <v>591</v>
      </c>
      <c r="G57" s="9">
        <v>541</v>
      </c>
      <c r="H57" s="51">
        <f t="shared" si="12"/>
        <v>-50</v>
      </c>
      <c r="I57" s="12">
        <v>4.5</v>
      </c>
      <c r="J57" s="12"/>
      <c r="K57" s="12">
        <v>1</v>
      </c>
      <c r="L57" s="12"/>
      <c r="M57" s="11"/>
      <c r="N57" s="11">
        <f t="shared" si="2"/>
        <v>5.5</v>
      </c>
      <c r="O57" s="94"/>
      <c r="P57" s="94"/>
      <c r="Q57" s="11">
        <f t="shared" si="3"/>
        <v>5.5</v>
      </c>
      <c r="R57" s="11"/>
      <c r="S57" s="12"/>
      <c r="T57" s="12">
        <f t="shared" si="13"/>
        <v>195.25</v>
      </c>
      <c r="U57" s="12">
        <f t="shared" si="4"/>
        <v>27.03045685279188</v>
      </c>
      <c r="V57" s="12">
        <f t="shared" si="14"/>
        <v>27.03045685279188</v>
      </c>
      <c r="W57" s="12">
        <f t="shared" si="6"/>
        <v>27.03045685279188</v>
      </c>
      <c r="X57" s="53"/>
      <c r="Y57" s="10"/>
      <c r="Z57" s="10"/>
      <c r="AA57" s="10"/>
      <c r="AB57" s="12">
        <f t="shared" si="7"/>
        <v>0</v>
      </c>
      <c r="AC57" s="12">
        <f t="shared" si="15"/>
        <v>5.5</v>
      </c>
      <c r="AD57" s="12"/>
      <c r="AE57" s="12"/>
      <c r="AF57" s="12">
        <f t="shared" si="8"/>
        <v>5.5</v>
      </c>
      <c r="AG57" s="12">
        <f t="shared" si="9"/>
        <v>29.528650646950094</v>
      </c>
      <c r="AH57" s="12">
        <f t="shared" si="10"/>
        <v>29.528650646950094</v>
      </c>
      <c r="AI57" s="12">
        <f t="shared" si="11"/>
        <v>29.528650646950094</v>
      </c>
    </row>
    <row r="58" spans="1:35" ht="19.5" customHeight="1">
      <c r="A58" s="85" t="s">
        <v>243</v>
      </c>
      <c r="B58" s="85" t="s">
        <v>88</v>
      </c>
      <c r="C58" s="85" t="s">
        <v>63</v>
      </c>
      <c r="D58" s="86"/>
      <c r="E58" s="86">
        <v>4</v>
      </c>
      <c r="F58" s="50">
        <v>538</v>
      </c>
      <c r="G58" s="9">
        <v>518</v>
      </c>
      <c r="H58" s="51">
        <f t="shared" si="12"/>
        <v>-20</v>
      </c>
      <c r="I58" s="12">
        <v>4.5</v>
      </c>
      <c r="J58" s="12"/>
      <c r="K58" s="12">
        <v>1</v>
      </c>
      <c r="L58" s="12"/>
      <c r="M58" s="11"/>
      <c r="N58" s="11">
        <f t="shared" si="2"/>
        <v>5.5</v>
      </c>
      <c r="O58" s="94"/>
      <c r="P58" s="94"/>
      <c r="Q58" s="11">
        <f t="shared" si="3"/>
        <v>5.5</v>
      </c>
      <c r="R58" s="11"/>
      <c r="S58" s="12"/>
      <c r="T58" s="12">
        <f t="shared" si="13"/>
        <v>195.25</v>
      </c>
      <c r="U58" s="12">
        <f t="shared" si="4"/>
        <v>29.693308550185876</v>
      </c>
      <c r="V58" s="12">
        <f t="shared" si="14"/>
        <v>29.693308550185876</v>
      </c>
      <c r="W58" s="12">
        <f t="shared" si="6"/>
        <v>29.693308550185876</v>
      </c>
      <c r="X58" s="53"/>
      <c r="Y58" s="10"/>
      <c r="Z58" s="10"/>
      <c r="AA58" s="10"/>
      <c r="AB58" s="12">
        <f t="shared" si="7"/>
        <v>0</v>
      </c>
      <c r="AC58" s="12">
        <f t="shared" si="15"/>
        <v>5.5</v>
      </c>
      <c r="AD58" s="12"/>
      <c r="AE58" s="12"/>
      <c r="AF58" s="12">
        <f t="shared" si="8"/>
        <v>5.5</v>
      </c>
      <c r="AG58" s="12">
        <f t="shared" si="9"/>
        <v>30.83976833976834</v>
      </c>
      <c r="AH58" s="12">
        <f t="shared" si="10"/>
        <v>30.83976833976834</v>
      </c>
      <c r="AI58" s="12">
        <f t="shared" si="11"/>
        <v>30.83976833976834</v>
      </c>
    </row>
    <row r="59" spans="1:35" ht="19.5" customHeight="1">
      <c r="A59" s="85" t="s">
        <v>244</v>
      </c>
      <c r="B59" s="85" t="s">
        <v>88</v>
      </c>
      <c r="C59" s="85" t="s">
        <v>17</v>
      </c>
      <c r="D59" s="86"/>
      <c r="E59" s="86">
        <v>5</v>
      </c>
      <c r="F59" s="50">
        <v>522</v>
      </c>
      <c r="G59" s="9">
        <v>532</v>
      </c>
      <c r="H59" s="51">
        <f t="shared" si="12"/>
        <v>10</v>
      </c>
      <c r="I59" s="12">
        <v>3.5</v>
      </c>
      <c r="J59" s="12"/>
      <c r="K59" s="12"/>
      <c r="L59" s="12"/>
      <c r="M59" s="11"/>
      <c r="N59" s="11">
        <f t="shared" si="2"/>
        <v>3.5</v>
      </c>
      <c r="O59" s="94"/>
      <c r="P59" s="94"/>
      <c r="Q59" s="11">
        <f t="shared" si="3"/>
        <v>3.5</v>
      </c>
      <c r="R59" s="11"/>
      <c r="S59" s="12"/>
      <c r="T59" s="12">
        <f t="shared" si="13"/>
        <v>124.25</v>
      </c>
      <c r="U59" s="12">
        <f t="shared" si="4"/>
        <v>23.802681992337167</v>
      </c>
      <c r="V59" s="12">
        <f t="shared" si="14"/>
        <v>23.802681992337167</v>
      </c>
      <c r="W59" s="12">
        <f t="shared" si="6"/>
        <v>23.802681992337167</v>
      </c>
      <c r="X59" s="53"/>
      <c r="Y59" s="10"/>
      <c r="Z59" s="10"/>
      <c r="AA59" s="10"/>
      <c r="AB59" s="12">
        <f t="shared" si="7"/>
        <v>0</v>
      </c>
      <c r="AC59" s="12">
        <f t="shared" si="15"/>
        <v>3.5</v>
      </c>
      <c r="AD59" s="12"/>
      <c r="AE59" s="12"/>
      <c r="AF59" s="12">
        <f t="shared" si="8"/>
        <v>3.5</v>
      </c>
      <c r="AG59" s="12">
        <f t="shared" si="9"/>
        <v>23.355263157894736</v>
      </c>
      <c r="AH59" s="12">
        <f t="shared" si="10"/>
        <v>23.355263157894736</v>
      </c>
      <c r="AI59" s="12">
        <f t="shared" si="11"/>
        <v>23.355263157894736</v>
      </c>
    </row>
    <row r="60" spans="1:35" ht="19.5" customHeight="1">
      <c r="A60" s="85" t="s">
        <v>245</v>
      </c>
      <c r="B60" s="85" t="s">
        <v>88</v>
      </c>
      <c r="C60" s="85" t="s">
        <v>18</v>
      </c>
      <c r="D60" s="86"/>
      <c r="E60" s="86">
        <v>4</v>
      </c>
      <c r="F60" s="50">
        <v>488</v>
      </c>
      <c r="G60" s="9">
        <v>497</v>
      </c>
      <c r="H60" s="51">
        <f t="shared" si="12"/>
        <v>9</v>
      </c>
      <c r="I60" s="12">
        <v>3.5</v>
      </c>
      <c r="J60" s="12"/>
      <c r="K60" s="12"/>
      <c r="L60" s="12"/>
      <c r="M60" s="11"/>
      <c r="N60" s="11">
        <f t="shared" si="2"/>
        <v>3.5</v>
      </c>
      <c r="O60" s="94"/>
      <c r="P60" s="94"/>
      <c r="Q60" s="11">
        <f t="shared" si="3"/>
        <v>3.5</v>
      </c>
      <c r="R60" s="11"/>
      <c r="S60" s="12"/>
      <c r="T60" s="12">
        <f t="shared" si="13"/>
        <v>124.25</v>
      </c>
      <c r="U60" s="12">
        <f t="shared" si="4"/>
        <v>25.46106557377049</v>
      </c>
      <c r="V60" s="12">
        <f t="shared" si="14"/>
        <v>25.46106557377049</v>
      </c>
      <c r="W60" s="12">
        <f t="shared" si="6"/>
        <v>25.46106557377049</v>
      </c>
      <c r="X60" s="53"/>
      <c r="Y60" s="10"/>
      <c r="Z60" s="10"/>
      <c r="AA60" s="10"/>
      <c r="AB60" s="12">
        <f t="shared" si="7"/>
        <v>0</v>
      </c>
      <c r="AC60" s="12">
        <f t="shared" si="15"/>
        <v>3.5</v>
      </c>
      <c r="AD60" s="12"/>
      <c r="AE60" s="12"/>
      <c r="AF60" s="12">
        <f t="shared" si="8"/>
        <v>3.5</v>
      </c>
      <c r="AG60" s="12">
        <f t="shared" si="9"/>
        <v>25</v>
      </c>
      <c r="AH60" s="12">
        <f t="shared" si="10"/>
        <v>25</v>
      </c>
      <c r="AI60" s="12">
        <f t="shared" si="11"/>
        <v>25</v>
      </c>
    </row>
    <row r="61" spans="1:35" ht="19.5" customHeight="1">
      <c r="A61" s="85" t="s">
        <v>246</v>
      </c>
      <c r="B61" s="85" t="s">
        <v>89</v>
      </c>
      <c r="C61" s="85" t="s">
        <v>19</v>
      </c>
      <c r="D61" s="86"/>
      <c r="E61" s="86">
        <v>5</v>
      </c>
      <c r="F61" s="50">
        <v>583</v>
      </c>
      <c r="G61" s="9">
        <v>572</v>
      </c>
      <c r="H61" s="51">
        <f t="shared" si="12"/>
        <v>-11</v>
      </c>
      <c r="I61" s="12">
        <v>4</v>
      </c>
      <c r="J61" s="12"/>
      <c r="K61" s="56">
        <v>1</v>
      </c>
      <c r="L61" s="12"/>
      <c r="M61" s="11"/>
      <c r="N61" s="11">
        <f t="shared" si="2"/>
        <v>5</v>
      </c>
      <c r="O61" s="100">
        <v>-1</v>
      </c>
      <c r="P61" s="100">
        <v>1</v>
      </c>
      <c r="Q61" s="11">
        <f t="shared" si="3"/>
        <v>5</v>
      </c>
      <c r="R61" s="11"/>
      <c r="S61" s="54"/>
      <c r="T61" s="12">
        <f t="shared" si="13"/>
        <v>177.5</v>
      </c>
      <c r="U61" s="12">
        <f t="shared" si="4"/>
        <v>24.356775300171527</v>
      </c>
      <c r="V61" s="12">
        <f t="shared" si="14"/>
        <v>24.356775300171527</v>
      </c>
      <c r="W61" s="12">
        <f t="shared" si="6"/>
        <v>24.356775300171527</v>
      </c>
      <c r="X61" s="53"/>
      <c r="Y61" s="12"/>
      <c r="Z61" s="12"/>
      <c r="AA61" s="12"/>
      <c r="AB61" s="12">
        <f t="shared" si="7"/>
        <v>0</v>
      </c>
      <c r="AC61" s="12">
        <f t="shared" si="15"/>
        <v>5</v>
      </c>
      <c r="AD61" s="12"/>
      <c r="AE61" s="12"/>
      <c r="AF61" s="12">
        <f t="shared" si="8"/>
        <v>5</v>
      </c>
      <c r="AG61" s="12">
        <f t="shared" si="9"/>
        <v>24.825174825174827</v>
      </c>
      <c r="AH61" s="12">
        <f t="shared" si="10"/>
        <v>24.825174825174827</v>
      </c>
      <c r="AI61" s="12">
        <f t="shared" si="11"/>
        <v>24.825174825174827</v>
      </c>
    </row>
    <row r="62" spans="1:35" ht="19.5" customHeight="1">
      <c r="A62" s="85" t="s">
        <v>247</v>
      </c>
      <c r="B62" s="85" t="s">
        <v>89</v>
      </c>
      <c r="C62" s="85" t="s">
        <v>175</v>
      </c>
      <c r="D62" s="86"/>
      <c r="E62" s="86">
        <v>4</v>
      </c>
      <c r="F62" s="50">
        <v>598</v>
      </c>
      <c r="G62" s="9">
        <v>627</v>
      </c>
      <c r="H62" s="51">
        <f t="shared" si="12"/>
        <v>29</v>
      </c>
      <c r="I62" s="12">
        <v>4</v>
      </c>
      <c r="J62" s="12"/>
      <c r="K62" s="12">
        <v>1</v>
      </c>
      <c r="L62" s="12">
        <v>4</v>
      </c>
      <c r="M62" s="11"/>
      <c r="N62" s="11">
        <f t="shared" si="2"/>
        <v>9</v>
      </c>
      <c r="O62" s="94"/>
      <c r="P62" s="94"/>
      <c r="Q62" s="11">
        <f t="shared" si="3"/>
        <v>9</v>
      </c>
      <c r="R62" s="11"/>
      <c r="S62" s="57"/>
      <c r="T62" s="12">
        <f t="shared" si="13"/>
        <v>319.5</v>
      </c>
      <c r="U62" s="12">
        <f t="shared" si="4"/>
        <v>23.745819397993312</v>
      </c>
      <c r="V62" s="12">
        <f t="shared" si="14"/>
        <v>23.745819397993312</v>
      </c>
      <c r="W62" s="12">
        <f t="shared" si="6"/>
        <v>47.491638795986624</v>
      </c>
      <c r="X62" s="53"/>
      <c r="Y62" s="10"/>
      <c r="Z62" s="10"/>
      <c r="AA62" s="10"/>
      <c r="AB62" s="12">
        <f t="shared" si="7"/>
        <v>0</v>
      </c>
      <c r="AC62" s="12">
        <f t="shared" si="15"/>
        <v>9</v>
      </c>
      <c r="AD62" s="12"/>
      <c r="AE62" s="12"/>
      <c r="AF62" s="12">
        <f t="shared" si="8"/>
        <v>9</v>
      </c>
      <c r="AG62" s="12">
        <f t="shared" si="9"/>
        <v>22.647527910685806</v>
      </c>
      <c r="AH62" s="12">
        <f t="shared" si="10"/>
        <v>22.647527910685806</v>
      </c>
      <c r="AI62" s="12">
        <f t="shared" si="11"/>
        <v>45.29505582137161</v>
      </c>
    </row>
    <row r="63" spans="1:35" ht="19.5" customHeight="1">
      <c r="A63" s="85" t="s">
        <v>248</v>
      </c>
      <c r="B63" s="85" t="s">
        <v>90</v>
      </c>
      <c r="C63" s="85" t="s">
        <v>163</v>
      </c>
      <c r="D63" s="86"/>
      <c r="E63" s="86">
        <v>5</v>
      </c>
      <c r="F63" s="50">
        <v>567</v>
      </c>
      <c r="G63" s="9">
        <v>576</v>
      </c>
      <c r="H63" s="51">
        <f t="shared" si="12"/>
        <v>9</v>
      </c>
      <c r="I63" s="12">
        <v>3</v>
      </c>
      <c r="J63" s="12"/>
      <c r="K63" s="12"/>
      <c r="L63" s="12"/>
      <c r="M63" s="11"/>
      <c r="N63" s="11">
        <f t="shared" si="2"/>
        <v>3</v>
      </c>
      <c r="O63" s="94"/>
      <c r="P63" s="94"/>
      <c r="Q63" s="11">
        <f t="shared" si="3"/>
        <v>3</v>
      </c>
      <c r="R63" s="11">
        <v>1</v>
      </c>
      <c r="S63" s="54">
        <v>32</v>
      </c>
      <c r="T63" s="12">
        <f t="shared" si="13"/>
        <v>138.5</v>
      </c>
      <c r="U63" s="12">
        <f t="shared" si="4"/>
        <v>18.78306878306878</v>
      </c>
      <c r="V63" s="12">
        <f t="shared" si="14"/>
        <v>24.42680776014109</v>
      </c>
      <c r="W63" s="12">
        <f t="shared" si="6"/>
        <v>24.42680776014109</v>
      </c>
      <c r="X63" s="53"/>
      <c r="Y63" s="10"/>
      <c r="Z63" s="10"/>
      <c r="AA63" s="10"/>
      <c r="AB63" s="12">
        <f t="shared" si="7"/>
        <v>0</v>
      </c>
      <c r="AC63" s="12">
        <f t="shared" si="15"/>
        <v>3</v>
      </c>
      <c r="AD63" s="12"/>
      <c r="AE63" s="12"/>
      <c r="AF63" s="12">
        <f t="shared" si="8"/>
        <v>3</v>
      </c>
      <c r="AG63" s="12">
        <f t="shared" si="9"/>
        <v>18.489583333333336</v>
      </c>
      <c r="AH63" s="12">
        <f t="shared" si="10"/>
        <v>24.04513888888889</v>
      </c>
      <c r="AI63" s="12">
        <f t="shared" si="11"/>
        <v>24.04513888888889</v>
      </c>
    </row>
    <row r="64" spans="1:35" ht="19.5" customHeight="1">
      <c r="A64" s="85" t="s">
        <v>249</v>
      </c>
      <c r="B64" s="85" t="s">
        <v>90</v>
      </c>
      <c r="C64" s="85" t="s">
        <v>64</v>
      </c>
      <c r="D64" s="86"/>
      <c r="E64" s="86">
        <v>4</v>
      </c>
      <c r="F64" s="50">
        <v>363</v>
      </c>
      <c r="G64" s="9">
        <v>353</v>
      </c>
      <c r="H64" s="51">
        <f t="shared" si="12"/>
        <v>-10</v>
      </c>
      <c r="I64" s="12">
        <v>5</v>
      </c>
      <c r="J64" s="12"/>
      <c r="K64" s="12"/>
      <c r="L64" s="12"/>
      <c r="M64" s="11"/>
      <c r="N64" s="11">
        <f t="shared" si="2"/>
        <v>5</v>
      </c>
      <c r="O64" s="94"/>
      <c r="P64" s="94"/>
      <c r="Q64" s="11">
        <f t="shared" si="3"/>
        <v>5</v>
      </c>
      <c r="R64" s="11">
        <v>0.5</v>
      </c>
      <c r="S64" s="54">
        <v>16</v>
      </c>
      <c r="T64" s="12">
        <f t="shared" si="13"/>
        <v>193.5</v>
      </c>
      <c r="U64" s="12">
        <f t="shared" si="4"/>
        <v>48.89807162534435</v>
      </c>
      <c r="V64" s="12">
        <f t="shared" si="14"/>
        <v>53.30578512396694</v>
      </c>
      <c r="W64" s="12">
        <f t="shared" si="6"/>
        <v>53.30578512396694</v>
      </c>
      <c r="X64" s="53"/>
      <c r="Y64" s="10"/>
      <c r="Z64" s="10"/>
      <c r="AA64" s="10"/>
      <c r="AB64" s="12">
        <f t="shared" si="7"/>
        <v>0</v>
      </c>
      <c r="AC64" s="12">
        <f t="shared" si="15"/>
        <v>5</v>
      </c>
      <c r="AD64" s="12"/>
      <c r="AE64" s="12"/>
      <c r="AF64" s="12">
        <f t="shared" si="8"/>
        <v>5</v>
      </c>
      <c r="AG64" s="12">
        <f t="shared" si="9"/>
        <v>50.28328611898017</v>
      </c>
      <c r="AH64" s="12">
        <f t="shared" si="10"/>
        <v>54.815864022662886</v>
      </c>
      <c r="AI64" s="12">
        <f t="shared" si="11"/>
        <v>54.815864022662886</v>
      </c>
    </row>
    <row r="65" spans="1:35" ht="19.5" customHeight="1">
      <c r="A65" s="87" t="s">
        <v>250</v>
      </c>
      <c r="B65" s="87" t="s">
        <v>91</v>
      </c>
      <c r="C65" s="87" t="s">
        <v>57</v>
      </c>
      <c r="D65" s="10"/>
      <c r="E65" s="10">
        <v>4</v>
      </c>
      <c r="F65" s="50">
        <v>436</v>
      </c>
      <c r="G65" s="9">
        <v>440</v>
      </c>
      <c r="H65" s="51">
        <f t="shared" si="12"/>
        <v>4</v>
      </c>
      <c r="I65" s="12">
        <v>4</v>
      </c>
      <c r="J65" s="12"/>
      <c r="K65" s="12">
        <v>1</v>
      </c>
      <c r="L65" s="12"/>
      <c r="M65" s="11"/>
      <c r="N65" s="11">
        <f t="shared" si="2"/>
        <v>5</v>
      </c>
      <c r="O65" s="94"/>
      <c r="P65" s="94"/>
      <c r="Q65" s="11">
        <f t="shared" si="3"/>
        <v>5</v>
      </c>
      <c r="R65" s="11"/>
      <c r="S65" s="12"/>
      <c r="T65" s="12">
        <f t="shared" si="13"/>
        <v>177.5</v>
      </c>
      <c r="U65" s="12">
        <f t="shared" si="4"/>
        <v>32.56880733944954</v>
      </c>
      <c r="V65" s="12">
        <f t="shared" si="14"/>
        <v>32.56880733944954</v>
      </c>
      <c r="W65" s="12">
        <f t="shared" si="6"/>
        <v>32.56880733944954</v>
      </c>
      <c r="X65" s="53"/>
      <c r="Y65" s="10"/>
      <c r="Z65" s="10"/>
      <c r="AA65" s="10"/>
      <c r="AB65" s="12">
        <f t="shared" si="7"/>
        <v>0</v>
      </c>
      <c r="AC65" s="12">
        <f t="shared" si="15"/>
        <v>5</v>
      </c>
      <c r="AD65" s="12"/>
      <c r="AE65" s="12"/>
      <c r="AF65" s="12">
        <f t="shared" si="8"/>
        <v>5</v>
      </c>
      <c r="AG65" s="12">
        <f t="shared" si="9"/>
        <v>32.27272727272727</v>
      </c>
      <c r="AH65" s="12">
        <f t="shared" si="10"/>
        <v>32.27272727272727</v>
      </c>
      <c r="AI65" s="12">
        <f t="shared" si="11"/>
        <v>32.27272727272727</v>
      </c>
    </row>
    <row r="66" spans="1:35" ht="19.5" customHeight="1">
      <c r="A66" s="85" t="s">
        <v>251</v>
      </c>
      <c r="B66" s="85" t="s">
        <v>91</v>
      </c>
      <c r="C66" s="85" t="s">
        <v>176</v>
      </c>
      <c r="D66" s="86"/>
      <c r="E66" s="86">
        <v>5</v>
      </c>
      <c r="F66" s="50">
        <v>672</v>
      </c>
      <c r="G66" s="9">
        <v>676</v>
      </c>
      <c r="H66" s="51">
        <f t="shared" si="12"/>
        <v>4</v>
      </c>
      <c r="I66" s="12">
        <v>5</v>
      </c>
      <c r="J66" s="12"/>
      <c r="K66" s="12">
        <v>1</v>
      </c>
      <c r="L66" s="12"/>
      <c r="M66" s="11"/>
      <c r="N66" s="11">
        <f t="shared" si="2"/>
        <v>6</v>
      </c>
      <c r="O66" s="94"/>
      <c r="P66" s="94"/>
      <c r="Q66" s="11">
        <f t="shared" si="3"/>
        <v>6</v>
      </c>
      <c r="R66" s="11"/>
      <c r="S66" s="56"/>
      <c r="T66" s="12">
        <f t="shared" si="13"/>
        <v>213</v>
      </c>
      <c r="U66" s="12">
        <f t="shared" si="4"/>
        <v>26.413690476190478</v>
      </c>
      <c r="V66" s="12">
        <f t="shared" si="14"/>
        <v>26.413690476190478</v>
      </c>
      <c r="W66" s="12">
        <f t="shared" si="6"/>
        <v>26.413690476190478</v>
      </c>
      <c r="X66" s="53"/>
      <c r="Y66" s="10"/>
      <c r="Z66" s="10"/>
      <c r="AA66" s="10"/>
      <c r="AB66" s="12">
        <f t="shared" si="7"/>
        <v>0</v>
      </c>
      <c r="AC66" s="12">
        <f t="shared" si="15"/>
        <v>6</v>
      </c>
      <c r="AD66" s="12"/>
      <c r="AE66" s="12"/>
      <c r="AF66" s="12">
        <f t="shared" si="8"/>
        <v>6</v>
      </c>
      <c r="AG66" s="12">
        <f t="shared" si="9"/>
        <v>26.25739644970414</v>
      </c>
      <c r="AH66" s="12">
        <f t="shared" si="10"/>
        <v>26.25739644970414</v>
      </c>
      <c r="AI66" s="12">
        <f t="shared" si="11"/>
        <v>26.25739644970414</v>
      </c>
    </row>
    <row r="67" spans="1:35" ht="19.5" customHeight="1">
      <c r="A67" s="85" t="s">
        <v>252</v>
      </c>
      <c r="B67" s="85" t="s">
        <v>91</v>
      </c>
      <c r="C67" s="85" t="s">
        <v>20</v>
      </c>
      <c r="D67" s="86"/>
      <c r="E67" s="86">
        <v>5</v>
      </c>
      <c r="F67" s="50">
        <v>632</v>
      </c>
      <c r="G67" s="9">
        <v>619</v>
      </c>
      <c r="H67" s="51">
        <f t="shared" si="12"/>
        <v>-13</v>
      </c>
      <c r="I67" s="12">
        <v>5</v>
      </c>
      <c r="J67" s="12"/>
      <c r="K67" s="56"/>
      <c r="L67" s="12"/>
      <c r="M67" s="11"/>
      <c r="N67" s="11">
        <f t="shared" si="2"/>
        <v>5</v>
      </c>
      <c r="O67" s="94"/>
      <c r="P67" s="94"/>
      <c r="Q67" s="11">
        <f t="shared" si="3"/>
        <v>5</v>
      </c>
      <c r="R67" s="11"/>
      <c r="S67" s="12"/>
      <c r="T67" s="12">
        <f t="shared" si="13"/>
        <v>177.5</v>
      </c>
      <c r="U67" s="12">
        <f t="shared" si="4"/>
        <v>28.085443037974684</v>
      </c>
      <c r="V67" s="12">
        <f t="shared" si="14"/>
        <v>28.085443037974684</v>
      </c>
      <c r="W67" s="12">
        <f t="shared" si="6"/>
        <v>28.085443037974684</v>
      </c>
      <c r="X67" s="53"/>
      <c r="Y67" s="10"/>
      <c r="Z67" s="10"/>
      <c r="AA67" s="10"/>
      <c r="AB67" s="12">
        <f t="shared" si="7"/>
        <v>0</v>
      </c>
      <c r="AC67" s="12">
        <f t="shared" si="15"/>
        <v>5</v>
      </c>
      <c r="AD67" s="12"/>
      <c r="AE67" s="12"/>
      <c r="AF67" s="12">
        <f t="shared" si="8"/>
        <v>5</v>
      </c>
      <c r="AG67" s="12">
        <f t="shared" si="9"/>
        <v>28.67528271405493</v>
      </c>
      <c r="AH67" s="12">
        <f t="shared" si="10"/>
        <v>28.67528271405493</v>
      </c>
      <c r="AI67" s="12">
        <f t="shared" si="11"/>
        <v>28.67528271405493</v>
      </c>
    </row>
    <row r="68" spans="1:35" ht="19.5" customHeight="1">
      <c r="A68" s="85" t="s">
        <v>253</v>
      </c>
      <c r="B68" s="85" t="s">
        <v>92</v>
      </c>
      <c r="C68" s="85" t="s">
        <v>65</v>
      </c>
      <c r="D68" s="86"/>
      <c r="E68" s="86">
        <v>4</v>
      </c>
      <c r="F68" s="50">
        <v>420</v>
      </c>
      <c r="G68" s="9">
        <v>419</v>
      </c>
      <c r="H68" s="51">
        <f t="shared" si="12"/>
        <v>-1</v>
      </c>
      <c r="I68" s="12">
        <v>3.5</v>
      </c>
      <c r="J68" s="12"/>
      <c r="K68" s="12"/>
      <c r="L68" s="12"/>
      <c r="M68" s="11"/>
      <c r="N68" s="11">
        <f t="shared" si="2"/>
        <v>3.5</v>
      </c>
      <c r="O68" s="94"/>
      <c r="P68" s="94"/>
      <c r="Q68" s="11">
        <f t="shared" si="3"/>
        <v>3.5</v>
      </c>
      <c r="R68" s="11"/>
      <c r="S68" s="12"/>
      <c r="T68" s="12">
        <f t="shared" si="13"/>
        <v>124.25</v>
      </c>
      <c r="U68" s="12">
        <f t="shared" si="4"/>
        <v>29.583333333333332</v>
      </c>
      <c r="V68" s="12">
        <f t="shared" si="14"/>
        <v>29.583333333333332</v>
      </c>
      <c r="W68" s="12">
        <f t="shared" si="6"/>
        <v>29.583333333333332</v>
      </c>
      <c r="X68" s="53"/>
      <c r="Y68" s="10"/>
      <c r="Z68" s="10"/>
      <c r="AA68" s="10"/>
      <c r="AB68" s="12">
        <f t="shared" si="7"/>
        <v>0</v>
      </c>
      <c r="AC68" s="12">
        <f t="shared" si="15"/>
        <v>3.5</v>
      </c>
      <c r="AD68" s="12"/>
      <c r="AE68" s="12"/>
      <c r="AF68" s="12">
        <f t="shared" si="8"/>
        <v>3.5</v>
      </c>
      <c r="AG68" s="12">
        <f t="shared" si="9"/>
        <v>29.653937947494036</v>
      </c>
      <c r="AH68" s="12">
        <f t="shared" si="10"/>
        <v>29.653937947494036</v>
      </c>
      <c r="AI68" s="12">
        <f t="shared" si="11"/>
        <v>29.653937947494036</v>
      </c>
    </row>
    <row r="69" spans="1:35" ht="19.5" customHeight="1">
      <c r="A69" s="85" t="s">
        <v>254</v>
      </c>
      <c r="B69" s="85" t="s">
        <v>92</v>
      </c>
      <c r="C69" s="85" t="s">
        <v>66</v>
      </c>
      <c r="D69" s="86"/>
      <c r="E69" s="86">
        <v>4</v>
      </c>
      <c r="F69" s="50">
        <v>574</v>
      </c>
      <c r="G69" s="9">
        <v>593</v>
      </c>
      <c r="H69" s="51">
        <f t="shared" si="12"/>
        <v>19</v>
      </c>
      <c r="I69" s="12">
        <v>4.5</v>
      </c>
      <c r="J69" s="12"/>
      <c r="K69" s="12">
        <v>1</v>
      </c>
      <c r="L69" s="12"/>
      <c r="M69" s="11"/>
      <c r="N69" s="11">
        <f t="shared" si="2"/>
        <v>5.5</v>
      </c>
      <c r="O69" s="94"/>
      <c r="P69" s="94"/>
      <c r="Q69" s="11">
        <f t="shared" si="3"/>
        <v>5.5</v>
      </c>
      <c r="R69" s="11"/>
      <c r="S69" s="12"/>
      <c r="T69" s="12">
        <f t="shared" si="13"/>
        <v>195.25</v>
      </c>
      <c r="U69" s="12">
        <f t="shared" si="4"/>
        <v>27.831010452961674</v>
      </c>
      <c r="V69" s="12">
        <f t="shared" si="14"/>
        <v>27.831010452961674</v>
      </c>
      <c r="W69" s="12">
        <f t="shared" si="6"/>
        <v>27.831010452961674</v>
      </c>
      <c r="X69" s="53"/>
      <c r="Y69" s="10"/>
      <c r="Z69" s="10"/>
      <c r="AA69" s="10"/>
      <c r="AB69" s="12">
        <f t="shared" si="7"/>
        <v>0</v>
      </c>
      <c r="AC69" s="12">
        <f t="shared" si="15"/>
        <v>5.5</v>
      </c>
      <c r="AD69" s="12"/>
      <c r="AE69" s="12"/>
      <c r="AF69" s="12">
        <f t="shared" si="8"/>
        <v>5.5</v>
      </c>
      <c r="AG69" s="12">
        <f t="shared" si="9"/>
        <v>26.93929173693086</v>
      </c>
      <c r="AH69" s="12">
        <f t="shared" si="10"/>
        <v>26.93929173693086</v>
      </c>
      <c r="AI69" s="12">
        <f t="shared" si="11"/>
        <v>26.93929173693086</v>
      </c>
    </row>
    <row r="70" spans="1:35" ht="19.5" customHeight="1">
      <c r="A70" s="85" t="s">
        <v>255</v>
      </c>
      <c r="B70" s="85" t="s">
        <v>93</v>
      </c>
      <c r="C70" s="85" t="s">
        <v>21</v>
      </c>
      <c r="D70" s="86"/>
      <c r="E70" s="86">
        <v>5</v>
      </c>
      <c r="F70" s="50">
        <v>444</v>
      </c>
      <c r="G70" s="9">
        <v>417</v>
      </c>
      <c r="H70" s="51">
        <f t="shared" si="12"/>
        <v>-27</v>
      </c>
      <c r="I70" s="12">
        <v>3.5</v>
      </c>
      <c r="J70" s="12"/>
      <c r="K70" s="12">
        <v>1</v>
      </c>
      <c r="L70" s="12"/>
      <c r="M70" s="11"/>
      <c r="N70" s="11">
        <f t="shared" si="2"/>
        <v>4.5</v>
      </c>
      <c r="O70" s="94"/>
      <c r="P70" s="94"/>
      <c r="Q70" s="11">
        <f t="shared" si="3"/>
        <v>4.5</v>
      </c>
      <c r="R70" s="11"/>
      <c r="S70" s="12"/>
      <c r="T70" s="12">
        <f t="shared" si="13"/>
        <v>159.75</v>
      </c>
      <c r="U70" s="12">
        <f t="shared" si="4"/>
        <v>27.984234234234233</v>
      </c>
      <c r="V70" s="12">
        <f t="shared" si="14"/>
        <v>27.984234234234233</v>
      </c>
      <c r="W70" s="12">
        <f t="shared" si="6"/>
        <v>27.984234234234233</v>
      </c>
      <c r="X70" s="53"/>
      <c r="Y70" s="10"/>
      <c r="Z70" s="10"/>
      <c r="AA70" s="10"/>
      <c r="AB70" s="12">
        <f t="shared" si="7"/>
        <v>0</v>
      </c>
      <c r="AC70" s="12">
        <f t="shared" si="15"/>
        <v>4.5</v>
      </c>
      <c r="AD70" s="12"/>
      <c r="AE70" s="12"/>
      <c r="AF70" s="12">
        <f t="shared" si="8"/>
        <v>4.5</v>
      </c>
      <c r="AG70" s="12">
        <f t="shared" si="9"/>
        <v>29.796163069544363</v>
      </c>
      <c r="AH70" s="12">
        <f t="shared" si="10"/>
        <v>29.796163069544363</v>
      </c>
      <c r="AI70" s="12">
        <f t="shared" si="11"/>
        <v>29.796163069544363</v>
      </c>
    </row>
    <row r="71" spans="1:35" ht="19.5" customHeight="1">
      <c r="A71" s="85" t="s">
        <v>256</v>
      </c>
      <c r="B71" s="85" t="s">
        <v>93</v>
      </c>
      <c r="C71" s="85" t="s">
        <v>22</v>
      </c>
      <c r="D71" s="86"/>
      <c r="E71" s="86">
        <v>5</v>
      </c>
      <c r="F71" s="50">
        <v>665</v>
      </c>
      <c r="G71" s="9">
        <v>681</v>
      </c>
      <c r="H71" s="51">
        <f t="shared" si="12"/>
        <v>16</v>
      </c>
      <c r="I71" s="12">
        <v>4</v>
      </c>
      <c r="J71" s="12"/>
      <c r="K71" s="12">
        <v>1</v>
      </c>
      <c r="L71" s="12"/>
      <c r="M71" s="11"/>
      <c r="N71" s="11">
        <f t="shared" si="2"/>
        <v>5</v>
      </c>
      <c r="O71" s="94"/>
      <c r="P71" s="94"/>
      <c r="Q71" s="11">
        <f t="shared" si="3"/>
        <v>5</v>
      </c>
      <c r="R71" s="11"/>
      <c r="S71" s="12"/>
      <c r="T71" s="12">
        <f t="shared" si="13"/>
        <v>177.5</v>
      </c>
      <c r="U71" s="12">
        <f t="shared" si="4"/>
        <v>21.353383458646615</v>
      </c>
      <c r="V71" s="12">
        <f t="shared" si="14"/>
        <v>21.353383458646615</v>
      </c>
      <c r="W71" s="12">
        <f t="shared" si="6"/>
        <v>21.353383458646615</v>
      </c>
      <c r="X71" s="53"/>
      <c r="Y71" s="10"/>
      <c r="Z71" s="10"/>
      <c r="AA71" s="10"/>
      <c r="AB71" s="12">
        <f t="shared" si="7"/>
        <v>0</v>
      </c>
      <c r="AC71" s="12">
        <f t="shared" si="15"/>
        <v>5</v>
      </c>
      <c r="AD71" s="12"/>
      <c r="AE71" s="12"/>
      <c r="AF71" s="12">
        <f t="shared" si="8"/>
        <v>5</v>
      </c>
      <c r="AG71" s="12">
        <f t="shared" si="9"/>
        <v>20.851688693098385</v>
      </c>
      <c r="AH71" s="12">
        <f t="shared" si="10"/>
        <v>20.851688693098385</v>
      </c>
      <c r="AI71" s="12">
        <f t="shared" si="11"/>
        <v>20.851688693098385</v>
      </c>
    </row>
    <row r="72" spans="1:35" ht="19.5" customHeight="1">
      <c r="A72" s="85" t="s">
        <v>257</v>
      </c>
      <c r="B72" s="85" t="s">
        <v>93</v>
      </c>
      <c r="C72" s="85" t="s">
        <v>326</v>
      </c>
      <c r="D72" s="86"/>
      <c r="E72" s="86">
        <v>3</v>
      </c>
      <c r="F72" s="50">
        <v>503</v>
      </c>
      <c r="G72" s="9">
        <v>487</v>
      </c>
      <c r="H72" s="51">
        <f t="shared" si="12"/>
        <v>-16</v>
      </c>
      <c r="I72" s="12">
        <v>5</v>
      </c>
      <c r="J72" s="12"/>
      <c r="K72" s="12"/>
      <c r="L72" s="12"/>
      <c r="M72" s="11"/>
      <c r="N72" s="11">
        <f t="shared" si="2"/>
        <v>5</v>
      </c>
      <c r="O72" s="94"/>
      <c r="P72" s="94"/>
      <c r="Q72" s="11">
        <f t="shared" si="3"/>
        <v>5</v>
      </c>
      <c r="R72" s="11"/>
      <c r="S72" s="12"/>
      <c r="T72" s="12">
        <f t="shared" si="13"/>
        <v>177.5</v>
      </c>
      <c r="U72" s="12">
        <f t="shared" si="4"/>
        <v>35.288270377733596</v>
      </c>
      <c r="V72" s="12">
        <f t="shared" si="14"/>
        <v>35.288270377733596</v>
      </c>
      <c r="W72" s="12">
        <f t="shared" si="6"/>
        <v>35.288270377733596</v>
      </c>
      <c r="X72" s="53"/>
      <c r="Y72" s="10"/>
      <c r="Z72" s="10"/>
      <c r="AA72" s="10"/>
      <c r="AB72" s="12">
        <f t="shared" si="7"/>
        <v>0</v>
      </c>
      <c r="AC72" s="12">
        <f t="shared" si="15"/>
        <v>5</v>
      </c>
      <c r="AD72" s="12"/>
      <c r="AE72" s="12"/>
      <c r="AF72" s="12">
        <f t="shared" si="8"/>
        <v>5</v>
      </c>
      <c r="AG72" s="12">
        <f t="shared" si="9"/>
        <v>36.4476386036961</v>
      </c>
      <c r="AH72" s="12">
        <f t="shared" si="10"/>
        <v>36.4476386036961</v>
      </c>
      <c r="AI72" s="12">
        <f t="shared" si="11"/>
        <v>36.4476386036961</v>
      </c>
    </row>
    <row r="73" spans="1:35" ht="19.5" customHeight="1">
      <c r="A73" s="85" t="s">
        <v>258</v>
      </c>
      <c r="B73" s="85" t="s">
        <v>94</v>
      </c>
      <c r="C73" s="85" t="s">
        <v>177</v>
      </c>
      <c r="D73" s="86"/>
      <c r="E73" s="86">
        <v>4</v>
      </c>
      <c r="F73" s="50">
        <v>408</v>
      </c>
      <c r="G73" s="9">
        <v>432</v>
      </c>
      <c r="H73" s="51">
        <f t="shared" si="12"/>
        <v>24</v>
      </c>
      <c r="I73" s="12">
        <v>5.5</v>
      </c>
      <c r="J73" s="12"/>
      <c r="K73" s="12"/>
      <c r="L73" s="12"/>
      <c r="M73" s="11"/>
      <c r="N73" s="11">
        <f t="shared" si="2"/>
        <v>5.5</v>
      </c>
      <c r="O73" s="94"/>
      <c r="P73" s="94"/>
      <c r="Q73" s="11">
        <f t="shared" si="3"/>
        <v>5.5</v>
      </c>
      <c r="R73" s="11"/>
      <c r="S73" s="12"/>
      <c r="T73" s="12">
        <f t="shared" si="13"/>
        <v>195.25</v>
      </c>
      <c r="U73" s="12">
        <f t="shared" si="4"/>
        <v>47.85539215686275</v>
      </c>
      <c r="V73" s="12">
        <f t="shared" si="14"/>
        <v>47.85539215686275</v>
      </c>
      <c r="W73" s="12">
        <f t="shared" si="6"/>
        <v>47.85539215686275</v>
      </c>
      <c r="X73" s="53"/>
      <c r="Y73" s="10"/>
      <c r="Z73" s="10"/>
      <c r="AA73" s="10"/>
      <c r="AB73" s="12">
        <f t="shared" si="7"/>
        <v>0</v>
      </c>
      <c r="AC73" s="12">
        <f t="shared" si="15"/>
        <v>5.5</v>
      </c>
      <c r="AD73" s="12"/>
      <c r="AE73" s="12"/>
      <c r="AF73" s="12">
        <f t="shared" si="8"/>
        <v>5.5</v>
      </c>
      <c r="AG73" s="12">
        <f t="shared" si="9"/>
        <v>45.19675925925926</v>
      </c>
      <c r="AH73" s="12">
        <f t="shared" si="10"/>
        <v>45.19675925925926</v>
      </c>
      <c r="AI73" s="12">
        <f t="shared" si="11"/>
        <v>45.19675925925926</v>
      </c>
    </row>
    <row r="74" spans="1:35" ht="19.5" customHeight="1">
      <c r="A74" s="85" t="s">
        <v>259</v>
      </c>
      <c r="B74" s="85" t="s">
        <v>94</v>
      </c>
      <c r="C74" s="85" t="s">
        <v>178</v>
      </c>
      <c r="D74" s="86"/>
      <c r="E74" s="86">
        <v>3</v>
      </c>
      <c r="F74" s="50">
        <v>373</v>
      </c>
      <c r="G74" s="9">
        <v>373</v>
      </c>
      <c r="H74" s="51">
        <f t="shared" si="12"/>
        <v>0</v>
      </c>
      <c r="I74" s="12">
        <v>3.5</v>
      </c>
      <c r="J74" s="12"/>
      <c r="K74" s="12">
        <v>1</v>
      </c>
      <c r="L74" s="12"/>
      <c r="M74" s="11"/>
      <c r="N74" s="11">
        <f t="shared" si="2"/>
        <v>4.5</v>
      </c>
      <c r="O74" s="94"/>
      <c r="P74" s="94"/>
      <c r="Q74" s="11">
        <f t="shared" si="3"/>
        <v>4.5</v>
      </c>
      <c r="R74" s="11"/>
      <c r="S74" s="12"/>
      <c r="T74" s="12">
        <f aca="true" t="shared" si="16" ref="T74:T105">N74*35.5+S74</f>
        <v>159.75</v>
      </c>
      <c r="U74" s="12">
        <f t="shared" si="4"/>
        <v>33.310991957104555</v>
      </c>
      <c r="V74" s="12">
        <f aca="true" t="shared" si="17" ref="V74:V108">((I74*35.5)+S74)/F74*100</f>
        <v>33.310991957104555</v>
      </c>
      <c r="W74" s="12">
        <f t="shared" si="6"/>
        <v>33.310991957104555</v>
      </c>
      <c r="X74" s="53"/>
      <c r="Y74" s="10"/>
      <c r="Z74" s="10"/>
      <c r="AA74" s="10"/>
      <c r="AB74" s="12">
        <f t="shared" si="7"/>
        <v>0</v>
      </c>
      <c r="AC74" s="12">
        <f aca="true" t="shared" si="18" ref="AC74:AC108">N74+X74+Y74</f>
        <v>4.5</v>
      </c>
      <c r="AD74" s="12"/>
      <c r="AE74" s="12"/>
      <c r="AF74" s="12">
        <f t="shared" si="8"/>
        <v>4.5</v>
      </c>
      <c r="AG74" s="12">
        <f t="shared" si="9"/>
        <v>33.310991957104555</v>
      </c>
      <c r="AH74" s="12">
        <f t="shared" si="10"/>
        <v>33.310991957104555</v>
      </c>
      <c r="AI74" s="12">
        <f t="shared" si="11"/>
        <v>33.310991957104555</v>
      </c>
    </row>
    <row r="75" spans="1:35" ht="19.5" customHeight="1">
      <c r="A75" s="85" t="s">
        <v>260</v>
      </c>
      <c r="B75" s="85" t="s">
        <v>94</v>
      </c>
      <c r="C75" s="85" t="s">
        <v>67</v>
      </c>
      <c r="D75" s="86"/>
      <c r="E75" s="86">
        <v>4</v>
      </c>
      <c r="F75" s="50">
        <v>510</v>
      </c>
      <c r="G75" s="9">
        <v>491</v>
      </c>
      <c r="H75" s="51">
        <f t="shared" si="12"/>
        <v>-19</v>
      </c>
      <c r="I75" s="12">
        <v>4.5</v>
      </c>
      <c r="J75" s="12"/>
      <c r="K75" s="12"/>
      <c r="L75" s="12"/>
      <c r="M75" s="11"/>
      <c r="N75" s="11">
        <f aca="true" t="shared" si="19" ref="N75:N107">SUM(I75:M75)</f>
        <v>4.5</v>
      </c>
      <c r="O75" s="94"/>
      <c r="P75" s="94"/>
      <c r="Q75" s="11">
        <f aca="true" t="shared" si="20" ref="Q75:Q107">N75+O75+P75</f>
        <v>4.5</v>
      </c>
      <c r="R75" s="11"/>
      <c r="S75" s="12"/>
      <c r="T75" s="12">
        <f t="shared" si="16"/>
        <v>159.75</v>
      </c>
      <c r="U75" s="12">
        <f aca="true" t="shared" si="21" ref="U75:U108">(I75*35.5/F75)*100</f>
        <v>31.323529411764707</v>
      </c>
      <c r="V75" s="12">
        <f t="shared" si="17"/>
        <v>31.323529411764707</v>
      </c>
      <c r="W75" s="12">
        <f aca="true" t="shared" si="22" ref="W75:W108">(((I75+J75+L75)*35.5+(S75))/F75)*100</f>
        <v>31.323529411764707</v>
      </c>
      <c r="X75" s="53"/>
      <c r="Y75" s="10"/>
      <c r="Z75" s="10"/>
      <c r="AA75" s="10"/>
      <c r="AB75" s="12">
        <f aca="true" t="shared" si="23" ref="AB75:AB107">X75+Y75</f>
        <v>0</v>
      </c>
      <c r="AC75" s="12">
        <f t="shared" si="18"/>
        <v>4.5</v>
      </c>
      <c r="AD75" s="12"/>
      <c r="AE75" s="12"/>
      <c r="AF75" s="12">
        <f aca="true" t="shared" si="24" ref="AF75:AF107">AC75+AD75+AE75</f>
        <v>4.5</v>
      </c>
      <c r="AG75" s="12">
        <f aca="true" t="shared" si="25" ref="AG75:AG108">(I75*35.5/G75)*100</f>
        <v>32.5356415478615</v>
      </c>
      <c r="AH75" s="12">
        <f aca="true" t="shared" si="26" ref="AH75:AH108">((I75*35.5)+S75+AA75)/G75*100</f>
        <v>32.5356415478615</v>
      </c>
      <c r="AI75" s="12">
        <f aca="true" t="shared" si="27" ref="AI75:AI108">(((I75+J75+L75+X75)*35.5+(S75+AA75))/G75)*100</f>
        <v>32.5356415478615</v>
      </c>
    </row>
    <row r="76" spans="1:35" ht="19.5" customHeight="1">
      <c r="A76" s="85" t="s">
        <v>261</v>
      </c>
      <c r="B76" s="85" t="s">
        <v>95</v>
      </c>
      <c r="C76" s="85" t="s">
        <v>179</v>
      </c>
      <c r="D76" s="86"/>
      <c r="E76" s="86">
        <v>3</v>
      </c>
      <c r="F76" s="50">
        <v>469</v>
      </c>
      <c r="G76" s="9">
        <v>478</v>
      </c>
      <c r="H76" s="51">
        <f aca="true" t="shared" si="28" ref="H76:H107">G76-F76</f>
        <v>9</v>
      </c>
      <c r="I76" s="12">
        <v>5.5</v>
      </c>
      <c r="J76" s="12"/>
      <c r="K76" s="12"/>
      <c r="L76" s="12">
        <v>4</v>
      </c>
      <c r="M76" s="11">
        <v>1</v>
      </c>
      <c r="N76" s="11">
        <f t="shared" si="19"/>
        <v>10.5</v>
      </c>
      <c r="O76" s="94"/>
      <c r="P76" s="94"/>
      <c r="Q76" s="11">
        <f t="shared" si="20"/>
        <v>10.5</v>
      </c>
      <c r="R76" s="11"/>
      <c r="S76" s="12"/>
      <c r="T76" s="12">
        <f t="shared" si="16"/>
        <v>372.75</v>
      </c>
      <c r="U76" s="12">
        <f t="shared" si="21"/>
        <v>41.631130063965884</v>
      </c>
      <c r="V76" s="12">
        <f t="shared" si="17"/>
        <v>41.631130063965884</v>
      </c>
      <c r="W76" s="12">
        <f t="shared" si="22"/>
        <v>71.90831556503198</v>
      </c>
      <c r="X76" s="53"/>
      <c r="Y76" s="10"/>
      <c r="Z76" s="10"/>
      <c r="AA76" s="10"/>
      <c r="AB76" s="12">
        <f t="shared" si="23"/>
        <v>0</v>
      </c>
      <c r="AC76" s="12">
        <f t="shared" si="18"/>
        <v>10.5</v>
      </c>
      <c r="AD76" s="12"/>
      <c r="AE76" s="12"/>
      <c r="AF76" s="12">
        <f t="shared" si="24"/>
        <v>10.5</v>
      </c>
      <c r="AG76" s="12">
        <f t="shared" si="25"/>
        <v>40.84728033472803</v>
      </c>
      <c r="AH76" s="12">
        <f t="shared" si="26"/>
        <v>40.84728033472803</v>
      </c>
      <c r="AI76" s="12">
        <f t="shared" si="27"/>
        <v>70.55439330543933</v>
      </c>
    </row>
    <row r="77" spans="1:35" ht="19.5" customHeight="1">
      <c r="A77" s="85" t="s">
        <v>262</v>
      </c>
      <c r="B77" s="85" t="s">
        <v>95</v>
      </c>
      <c r="C77" s="85" t="s">
        <v>24</v>
      </c>
      <c r="D77" s="86" t="s">
        <v>320</v>
      </c>
      <c r="E77" s="86">
        <v>2</v>
      </c>
      <c r="F77" s="50">
        <v>470</v>
      </c>
      <c r="G77" s="9">
        <v>459</v>
      </c>
      <c r="H77" s="51">
        <f t="shared" si="28"/>
        <v>-11</v>
      </c>
      <c r="I77" s="12">
        <v>8</v>
      </c>
      <c r="J77" s="12">
        <v>1</v>
      </c>
      <c r="K77" s="12">
        <v>1</v>
      </c>
      <c r="L77" s="12"/>
      <c r="M77" s="11"/>
      <c r="N77" s="11">
        <f t="shared" si="19"/>
        <v>10</v>
      </c>
      <c r="O77" s="100">
        <v>-1</v>
      </c>
      <c r="P77" s="100">
        <v>1</v>
      </c>
      <c r="Q77" s="11">
        <f t="shared" si="20"/>
        <v>10</v>
      </c>
      <c r="R77" s="11"/>
      <c r="S77" s="12"/>
      <c r="T77" s="12">
        <f t="shared" si="16"/>
        <v>355</v>
      </c>
      <c r="U77" s="12">
        <f t="shared" si="21"/>
        <v>60.42553191489362</v>
      </c>
      <c r="V77" s="12">
        <f t="shared" si="17"/>
        <v>60.42553191489362</v>
      </c>
      <c r="W77" s="12">
        <f t="shared" si="22"/>
        <v>67.97872340425532</v>
      </c>
      <c r="X77" s="53"/>
      <c r="Y77" s="10"/>
      <c r="Z77" s="10"/>
      <c r="AA77" s="10"/>
      <c r="AB77" s="12">
        <f t="shared" si="23"/>
        <v>0</v>
      </c>
      <c r="AC77" s="12">
        <f t="shared" si="18"/>
        <v>10</v>
      </c>
      <c r="AD77" s="12"/>
      <c r="AE77" s="12"/>
      <c r="AF77" s="12">
        <f t="shared" si="24"/>
        <v>10</v>
      </c>
      <c r="AG77" s="12">
        <f t="shared" si="25"/>
        <v>61.87363834422658</v>
      </c>
      <c r="AH77" s="12">
        <f t="shared" si="26"/>
        <v>61.87363834422658</v>
      </c>
      <c r="AI77" s="12">
        <f t="shared" si="27"/>
        <v>69.6078431372549</v>
      </c>
    </row>
    <row r="78" spans="1:35" ht="19.5" customHeight="1">
      <c r="A78" s="85" t="s">
        <v>263</v>
      </c>
      <c r="B78" s="85" t="s">
        <v>95</v>
      </c>
      <c r="C78" s="85" t="s">
        <v>63</v>
      </c>
      <c r="D78" s="86" t="s">
        <v>320</v>
      </c>
      <c r="E78" s="86">
        <v>2</v>
      </c>
      <c r="F78" s="50">
        <v>458</v>
      </c>
      <c r="G78" s="9">
        <v>453</v>
      </c>
      <c r="H78" s="51">
        <f t="shared" si="28"/>
        <v>-5</v>
      </c>
      <c r="I78" s="12">
        <v>6.5</v>
      </c>
      <c r="J78" s="12">
        <v>1</v>
      </c>
      <c r="K78" s="12"/>
      <c r="L78" s="12"/>
      <c r="M78" s="11"/>
      <c r="N78" s="11">
        <f t="shared" si="19"/>
        <v>7.5</v>
      </c>
      <c r="O78" s="94"/>
      <c r="P78" s="94"/>
      <c r="Q78" s="11">
        <f t="shared" si="20"/>
        <v>7.5</v>
      </c>
      <c r="R78" s="11"/>
      <c r="S78" s="12"/>
      <c r="T78" s="12">
        <f t="shared" si="16"/>
        <v>266.25</v>
      </c>
      <c r="U78" s="12">
        <f t="shared" si="21"/>
        <v>50.382096069869</v>
      </c>
      <c r="V78" s="12">
        <f t="shared" si="17"/>
        <v>50.382096069869</v>
      </c>
      <c r="W78" s="12">
        <f t="shared" si="22"/>
        <v>58.133187772925766</v>
      </c>
      <c r="X78" s="53"/>
      <c r="Y78" s="10"/>
      <c r="Z78" s="10"/>
      <c r="AA78" s="10"/>
      <c r="AB78" s="12">
        <f t="shared" si="23"/>
        <v>0</v>
      </c>
      <c r="AC78" s="12">
        <f t="shared" si="18"/>
        <v>7.5</v>
      </c>
      <c r="AD78" s="12"/>
      <c r="AE78" s="12"/>
      <c r="AF78" s="12">
        <f t="shared" si="24"/>
        <v>7.5</v>
      </c>
      <c r="AG78" s="12">
        <f t="shared" si="25"/>
        <v>50.93818984547461</v>
      </c>
      <c r="AH78" s="12">
        <f t="shared" si="26"/>
        <v>50.93818984547461</v>
      </c>
      <c r="AI78" s="12">
        <f t="shared" si="27"/>
        <v>58.774834437086085</v>
      </c>
    </row>
    <row r="79" spans="1:35" ht="19.5" customHeight="1">
      <c r="A79" s="85" t="s">
        <v>264</v>
      </c>
      <c r="B79" s="85" t="s">
        <v>95</v>
      </c>
      <c r="C79" s="85" t="s">
        <v>25</v>
      </c>
      <c r="D79" s="86"/>
      <c r="E79" s="86">
        <v>4</v>
      </c>
      <c r="F79" s="50">
        <v>610</v>
      </c>
      <c r="G79" s="9">
        <v>608</v>
      </c>
      <c r="H79" s="51">
        <f t="shared" si="28"/>
        <v>-2</v>
      </c>
      <c r="I79" s="12">
        <v>4.5</v>
      </c>
      <c r="J79" s="12">
        <v>0.5</v>
      </c>
      <c r="K79" s="12">
        <v>1</v>
      </c>
      <c r="L79" s="12"/>
      <c r="M79" s="11"/>
      <c r="N79" s="11">
        <f t="shared" si="19"/>
        <v>6</v>
      </c>
      <c r="O79" s="94"/>
      <c r="P79" s="94"/>
      <c r="Q79" s="11">
        <f t="shared" si="20"/>
        <v>6</v>
      </c>
      <c r="R79" s="11"/>
      <c r="S79" s="12"/>
      <c r="T79" s="12">
        <f t="shared" si="16"/>
        <v>213</v>
      </c>
      <c r="U79" s="12">
        <f t="shared" si="21"/>
        <v>26.188524590163937</v>
      </c>
      <c r="V79" s="12">
        <f t="shared" si="17"/>
        <v>26.188524590163937</v>
      </c>
      <c r="W79" s="12">
        <f t="shared" si="22"/>
        <v>29.098360655737704</v>
      </c>
      <c r="X79" s="53"/>
      <c r="Y79" s="10"/>
      <c r="Z79" s="10"/>
      <c r="AA79" s="10"/>
      <c r="AB79" s="12">
        <f t="shared" si="23"/>
        <v>0</v>
      </c>
      <c r="AC79" s="12">
        <f t="shared" si="18"/>
        <v>6</v>
      </c>
      <c r="AD79" s="12"/>
      <c r="AE79" s="12"/>
      <c r="AF79" s="12">
        <f t="shared" si="24"/>
        <v>6</v>
      </c>
      <c r="AG79" s="12">
        <f t="shared" si="25"/>
        <v>26.274671052631575</v>
      </c>
      <c r="AH79" s="12">
        <f t="shared" si="26"/>
        <v>26.274671052631575</v>
      </c>
      <c r="AI79" s="12">
        <f t="shared" si="27"/>
        <v>29.194078947368425</v>
      </c>
    </row>
    <row r="80" spans="1:35" ht="19.5" customHeight="1">
      <c r="A80" s="85" t="s">
        <v>265</v>
      </c>
      <c r="B80" s="85" t="s">
        <v>95</v>
      </c>
      <c r="C80" s="85" t="s">
        <v>180</v>
      </c>
      <c r="D80" s="86" t="s">
        <v>320</v>
      </c>
      <c r="E80" s="86">
        <v>2</v>
      </c>
      <c r="F80" s="50">
        <v>325</v>
      </c>
      <c r="G80" s="9">
        <v>336</v>
      </c>
      <c r="H80" s="51">
        <f t="shared" si="28"/>
        <v>11</v>
      </c>
      <c r="I80" s="12">
        <v>6.5</v>
      </c>
      <c r="J80" s="12"/>
      <c r="K80" s="12"/>
      <c r="L80" s="12"/>
      <c r="M80" s="11"/>
      <c r="N80" s="11">
        <f t="shared" si="19"/>
        <v>6.5</v>
      </c>
      <c r="O80" s="94"/>
      <c r="P80" s="94"/>
      <c r="Q80" s="11">
        <f t="shared" si="20"/>
        <v>6.5</v>
      </c>
      <c r="R80" s="11"/>
      <c r="S80" s="12"/>
      <c r="T80" s="12">
        <f t="shared" si="16"/>
        <v>230.75</v>
      </c>
      <c r="U80" s="12">
        <f t="shared" si="21"/>
        <v>71</v>
      </c>
      <c r="V80" s="12">
        <f t="shared" si="17"/>
        <v>71</v>
      </c>
      <c r="W80" s="12">
        <f t="shared" si="22"/>
        <v>71</v>
      </c>
      <c r="X80" s="53"/>
      <c r="Y80" s="10"/>
      <c r="Z80" s="10"/>
      <c r="AA80" s="10"/>
      <c r="AB80" s="12">
        <f t="shared" si="23"/>
        <v>0</v>
      </c>
      <c r="AC80" s="12">
        <f t="shared" si="18"/>
        <v>6.5</v>
      </c>
      <c r="AD80" s="12"/>
      <c r="AE80" s="12"/>
      <c r="AF80" s="12">
        <f t="shared" si="24"/>
        <v>6.5</v>
      </c>
      <c r="AG80" s="12">
        <f t="shared" si="25"/>
        <v>68.67559523809523</v>
      </c>
      <c r="AH80" s="12">
        <f t="shared" si="26"/>
        <v>68.67559523809523</v>
      </c>
      <c r="AI80" s="12">
        <f t="shared" si="27"/>
        <v>68.67559523809523</v>
      </c>
    </row>
    <row r="81" spans="1:35" ht="19.5" customHeight="1">
      <c r="A81" s="85" t="s">
        <v>266</v>
      </c>
      <c r="B81" s="85" t="s">
        <v>95</v>
      </c>
      <c r="C81" s="85" t="s">
        <v>167</v>
      </c>
      <c r="D81" s="86" t="s">
        <v>323</v>
      </c>
      <c r="E81" s="86">
        <v>1</v>
      </c>
      <c r="F81" s="50">
        <v>463</v>
      </c>
      <c r="G81" s="9">
        <v>443</v>
      </c>
      <c r="H81" s="51">
        <f t="shared" si="28"/>
        <v>-20</v>
      </c>
      <c r="I81" s="12">
        <v>9</v>
      </c>
      <c r="J81" s="12">
        <v>3</v>
      </c>
      <c r="K81" s="12"/>
      <c r="L81" s="12"/>
      <c r="M81" s="11">
        <v>1</v>
      </c>
      <c r="N81" s="11">
        <f t="shared" si="19"/>
        <v>13</v>
      </c>
      <c r="O81" s="94"/>
      <c r="P81" s="94"/>
      <c r="Q81" s="11">
        <f t="shared" si="20"/>
        <v>13</v>
      </c>
      <c r="R81" s="11"/>
      <c r="S81" s="12"/>
      <c r="T81" s="12">
        <f t="shared" si="16"/>
        <v>461.5</v>
      </c>
      <c r="U81" s="12">
        <f t="shared" si="21"/>
        <v>69.00647948164146</v>
      </c>
      <c r="V81" s="12">
        <f t="shared" si="17"/>
        <v>69.00647948164146</v>
      </c>
      <c r="W81" s="12">
        <f t="shared" si="22"/>
        <v>92.0086393088553</v>
      </c>
      <c r="X81" s="53"/>
      <c r="Y81" s="10"/>
      <c r="Z81" s="10"/>
      <c r="AA81" s="10"/>
      <c r="AB81" s="12">
        <f t="shared" si="23"/>
        <v>0</v>
      </c>
      <c r="AC81" s="12">
        <f t="shared" si="18"/>
        <v>13</v>
      </c>
      <c r="AD81" s="12"/>
      <c r="AE81" s="12"/>
      <c r="AF81" s="12">
        <f t="shared" si="24"/>
        <v>13</v>
      </c>
      <c r="AG81" s="12">
        <f t="shared" si="25"/>
        <v>72.12189616252822</v>
      </c>
      <c r="AH81" s="12">
        <f t="shared" si="26"/>
        <v>72.12189616252822</v>
      </c>
      <c r="AI81" s="12">
        <f t="shared" si="27"/>
        <v>96.16252821670429</v>
      </c>
    </row>
    <row r="82" spans="1:35" ht="19.5" customHeight="1">
      <c r="A82" s="85" t="s">
        <v>267</v>
      </c>
      <c r="B82" s="85" t="s">
        <v>95</v>
      </c>
      <c r="C82" s="85" t="s">
        <v>68</v>
      </c>
      <c r="D82" s="86" t="s">
        <v>320</v>
      </c>
      <c r="E82" s="86">
        <v>2</v>
      </c>
      <c r="F82" s="50">
        <v>396</v>
      </c>
      <c r="G82" s="9">
        <v>391</v>
      </c>
      <c r="H82" s="51">
        <f t="shared" si="28"/>
        <v>-5</v>
      </c>
      <c r="I82" s="12">
        <v>6</v>
      </c>
      <c r="J82" s="12">
        <v>1.5</v>
      </c>
      <c r="K82" s="12">
        <v>1</v>
      </c>
      <c r="L82" s="12"/>
      <c r="M82" s="11"/>
      <c r="N82" s="11">
        <f t="shared" si="19"/>
        <v>8.5</v>
      </c>
      <c r="O82" s="94"/>
      <c r="P82" s="94"/>
      <c r="Q82" s="11">
        <f t="shared" si="20"/>
        <v>8.5</v>
      </c>
      <c r="R82" s="11"/>
      <c r="S82" s="12"/>
      <c r="T82" s="12">
        <f t="shared" si="16"/>
        <v>301.75</v>
      </c>
      <c r="U82" s="12">
        <f t="shared" si="21"/>
        <v>53.78787878787878</v>
      </c>
      <c r="V82" s="12">
        <f t="shared" si="17"/>
        <v>53.78787878787878</v>
      </c>
      <c r="W82" s="12">
        <f t="shared" si="22"/>
        <v>67.23484848484848</v>
      </c>
      <c r="X82" s="53"/>
      <c r="Y82" s="10"/>
      <c r="Z82" s="10"/>
      <c r="AA82" s="10"/>
      <c r="AB82" s="12">
        <f t="shared" si="23"/>
        <v>0</v>
      </c>
      <c r="AC82" s="12">
        <f t="shared" si="18"/>
        <v>8.5</v>
      </c>
      <c r="AD82" s="12"/>
      <c r="AE82" s="12"/>
      <c r="AF82" s="12">
        <f t="shared" si="24"/>
        <v>8.5</v>
      </c>
      <c r="AG82" s="12">
        <f t="shared" si="25"/>
        <v>54.47570332480819</v>
      </c>
      <c r="AH82" s="12">
        <f t="shared" si="26"/>
        <v>54.47570332480819</v>
      </c>
      <c r="AI82" s="12">
        <f t="shared" si="27"/>
        <v>68.09462915601023</v>
      </c>
    </row>
    <row r="83" spans="1:35" ht="19.5" customHeight="1">
      <c r="A83" s="85" t="s">
        <v>268</v>
      </c>
      <c r="B83" s="85" t="s">
        <v>96</v>
      </c>
      <c r="C83" s="85" t="s">
        <v>69</v>
      </c>
      <c r="D83" s="86"/>
      <c r="E83" s="86">
        <v>5</v>
      </c>
      <c r="F83" s="50">
        <v>500</v>
      </c>
      <c r="G83" s="9">
        <v>472</v>
      </c>
      <c r="H83" s="51">
        <f t="shared" si="28"/>
        <v>-28</v>
      </c>
      <c r="I83" s="12">
        <v>4</v>
      </c>
      <c r="J83" s="12"/>
      <c r="K83" s="12"/>
      <c r="L83" s="12"/>
      <c r="M83" s="11"/>
      <c r="N83" s="11">
        <f t="shared" si="19"/>
        <v>4</v>
      </c>
      <c r="O83" s="94"/>
      <c r="P83" s="94"/>
      <c r="Q83" s="11">
        <f t="shared" si="20"/>
        <v>4</v>
      </c>
      <c r="R83" s="11"/>
      <c r="S83" s="12"/>
      <c r="T83" s="12">
        <f t="shared" si="16"/>
        <v>142</v>
      </c>
      <c r="U83" s="12">
        <f t="shared" si="21"/>
        <v>28.4</v>
      </c>
      <c r="V83" s="12">
        <f t="shared" si="17"/>
        <v>28.4</v>
      </c>
      <c r="W83" s="12">
        <f t="shared" si="22"/>
        <v>28.4</v>
      </c>
      <c r="X83" s="52"/>
      <c r="Y83" s="10"/>
      <c r="Z83" s="10"/>
      <c r="AA83" s="10"/>
      <c r="AB83" s="12">
        <f t="shared" si="23"/>
        <v>0</v>
      </c>
      <c r="AC83" s="12">
        <f t="shared" si="18"/>
        <v>4</v>
      </c>
      <c r="AD83" s="12"/>
      <c r="AE83" s="12"/>
      <c r="AF83" s="12">
        <f t="shared" si="24"/>
        <v>4</v>
      </c>
      <c r="AG83" s="12">
        <f t="shared" si="25"/>
        <v>30.08474576271186</v>
      </c>
      <c r="AH83" s="12">
        <f t="shared" si="26"/>
        <v>30.08474576271186</v>
      </c>
      <c r="AI83" s="12">
        <f t="shared" si="27"/>
        <v>30.08474576271186</v>
      </c>
    </row>
    <row r="84" spans="1:35" ht="19.5" customHeight="1">
      <c r="A84" s="85" t="s">
        <v>269</v>
      </c>
      <c r="B84" s="85" t="s">
        <v>96</v>
      </c>
      <c r="C84" s="85" t="s">
        <v>105</v>
      </c>
      <c r="D84" s="86"/>
      <c r="E84" s="86">
        <v>5</v>
      </c>
      <c r="F84" s="50">
        <v>702</v>
      </c>
      <c r="G84" s="9">
        <v>699</v>
      </c>
      <c r="H84" s="51">
        <f t="shared" si="28"/>
        <v>-3</v>
      </c>
      <c r="I84" s="12">
        <v>4.5</v>
      </c>
      <c r="J84" s="12"/>
      <c r="K84" s="12"/>
      <c r="L84" s="12"/>
      <c r="M84" s="11"/>
      <c r="N84" s="11">
        <f t="shared" si="19"/>
        <v>4.5</v>
      </c>
      <c r="O84" s="94"/>
      <c r="P84" s="94"/>
      <c r="Q84" s="11">
        <f t="shared" si="20"/>
        <v>4.5</v>
      </c>
      <c r="R84" s="11"/>
      <c r="S84" s="12"/>
      <c r="T84" s="12">
        <f t="shared" si="16"/>
        <v>159.75</v>
      </c>
      <c r="U84" s="12">
        <f t="shared" si="21"/>
        <v>22.756410256410255</v>
      </c>
      <c r="V84" s="12">
        <f t="shared" si="17"/>
        <v>22.756410256410255</v>
      </c>
      <c r="W84" s="12">
        <f t="shared" si="22"/>
        <v>22.756410256410255</v>
      </c>
      <c r="X84" s="53"/>
      <c r="Y84" s="10"/>
      <c r="Z84" s="10"/>
      <c r="AA84" s="10"/>
      <c r="AB84" s="12">
        <f t="shared" si="23"/>
        <v>0</v>
      </c>
      <c r="AC84" s="12">
        <f t="shared" si="18"/>
        <v>4.5</v>
      </c>
      <c r="AD84" s="12"/>
      <c r="AE84" s="12"/>
      <c r="AF84" s="12">
        <f t="shared" si="24"/>
        <v>4.5</v>
      </c>
      <c r="AG84" s="12">
        <f t="shared" si="25"/>
        <v>22.854077253218886</v>
      </c>
      <c r="AH84" s="12">
        <f t="shared" si="26"/>
        <v>22.854077253218886</v>
      </c>
      <c r="AI84" s="12">
        <f t="shared" si="27"/>
        <v>22.854077253218886</v>
      </c>
    </row>
    <row r="85" spans="1:35" ht="19.5" customHeight="1">
      <c r="A85" s="85" t="s">
        <v>270</v>
      </c>
      <c r="B85" s="85" t="s">
        <v>96</v>
      </c>
      <c r="C85" s="85" t="s">
        <v>26</v>
      </c>
      <c r="D85" s="86"/>
      <c r="E85" s="86">
        <v>5</v>
      </c>
      <c r="F85" s="50">
        <v>524</v>
      </c>
      <c r="G85" s="9">
        <v>552</v>
      </c>
      <c r="H85" s="51">
        <f t="shared" si="28"/>
        <v>28</v>
      </c>
      <c r="I85" s="12">
        <v>3.5</v>
      </c>
      <c r="J85" s="12"/>
      <c r="K85" s="12">
        <v>1</v>
      </c>
      <c r="L85" s="12"/>
      <c r="M85" s="11"/>
      <c r="N85" s="11">
        <f t="shared" si="19"/>
        <v>4.5</v>
      </c>
      <c r="O85" s="94"/>
      <c r="P85" s="94"/>
      <c r="Q85" s="11">
        <f t="shared" si="20"/>
        <v>4.5</v>
      </c>
      <c r="R85" s="11"/>
      <c r="S85" s="56"/>
      <c r="T85" s="12">
        <f t="shared" si="16"/>
        <v>159.75</v>
      </c>
      <c r="U85" s="12">
        <f t="shared" si="21"/>
        <v>23.7118320610687</v>
      </c>
      <c r="V85" s="12">
        <f t="shared" si="17"/>
        <v>23.7118320610687</v>
      </c>
      <c r="W85" s="12">
        <f t="shared" si="22"/>
        <v>23.7118320610687</v>
      </c>
      <c r="X85" s="53"/>
      <c r="Y85" s="10"/>
      <c r="Z85" s="10"/>
      <c r="AA85" s="10"/>
      <c r="AB85" s="12">
        <f t="shared" si="23"/>
        <v>0</v>
      </c>
      <c r="AC85" s="12">
        <f t="shared" si="18"/>
        <v>4.5</v>
      </c>
      <c r="AD85" s="12"/>
      <c r="AE85" s="12"/>
      <c r="AF85" s="12">
        <f t="shared" si="24"/>
        <v>4.5</v>
      </c>
      <c r="AG85" s="12">
        <f t="shared" si="25"/>
        <v>22.509057971014492</v>
      </c>
      <c r="AH85" s="12">
        <f t="shared" si="26"/>
        <v>22.509057971014492</v>
      </c>
      <c r="AI85" s="12">
        <f t="shared" si="27"/>
        <v>22.509057971014492</v>
      </c>
    </row>
    <row r="86" spans="1:35" ht="19.5" customHeight="1">
      <c r="A86" s="85" t="s">
        <v>271</v>
      </c>
      <c r="B86" s="85" t="s">
        <v>97</v>
      </c>
      <c r="C86" s="85" t="s">
        <v>28</v>
      </c>
      <c r="D86" s="86"/>
      <c r="E86" s="86">
        <v>3</v>
      </c>
      <c r="F86" s="50">
        <v>536</v>
      </c>
      <c r="G86" s="9">
        <v>515</v>
      </c>
      <c r="H86" s="51">
        <f t="shared" si="28"/>
        <v>-21</v>
      </c>
      <c r="I86" s="12">
        <v>3.5</v>
      </c>
      <c r="J86" s="12">
        <v>0.5</v>
      </c>
      <c r="K86" s="12">
        <v>1</v>
      </c>
      <c r="L86" s="12"/>
      <c r="M86" s="11"/>
      <c r="N86" s="11">
        <f t="shared" si="19"/>
        <v>5</v>
      </c>
      <c r="O86" s="94"/>
      <c r="P86" s="94"/>
      <c r="Q86" s="11">
        <f t="shared" si="20"/>
        <v>5</v>
      </c>
      <c r="R86" s="11"/>
      <c r="S86" s="12"/>
      <c r="T86" s="12">
        <f t="shared" si="16"/>
        <v>177.5</v>
      </c>
      <c r="U86" s="12">
        <f t="shared" si="21"/>
        <v>23.18097014925373</v>
      </c>
      <c r="V86" s="12">
        <f t="shared" si="17"/>
        <v>23.18097014925373</v>
      </c>
      <c r="W86" s="12">
        <f t="shared" si="22"/>
        <v>26.492537313432834</v>
      </c>
      <c r="X86" s="53"/>
      <c r="Y86" s="10"/>
      <c r="Z86" s="10"/>
      <c r="AA86" s="10"/>
      <c r="AB86" s="12">
        <f t="shared" si="23"/>
        <v>0</v>
      </c>
      <c r="AC86" s="12">
        <f t="shared" si="18"/>
        <v>5</v>
      </c>
      <c r="AD86" s="12"/>
      <c r="AE86" s="12"/>
      <c r="AF86" s="12">
        <f t="shared" si="24"/>
        <v>5</v>
      </c>
      <c r="AG86" s="12">
        <f t="shared" si="25"/>
        <v>24.126213592233007</v>
      </c>
      <c r="AH86" s="12">
        <f t="shared" si="26"/>
        <v>24.126213592233007</v>
      </c>
      <c r="AI86" s="12">
        <f t="shared" si="27"/>
        <v>27.57281553398058</v>
      </c>
    </row>
    <row r="87" spans="1:35" ht="19.5" customHeight="1">
      <c r="A87" s="85" t="s">
        <v>272</v>
      </c>
      <c r="B87" s="85" t="s">
        <v>97</v>
      </c>
      <c r="C87" s="85" t="s">
        <v>29</v>
      </c>
      <c r="D87" s="86"/>
      <c r="E87" s="86">
        <v>4</v>
      </c>
      <c r="F87" s="50">
        <v>705</v>
      </c>
      <c r="G87" s="9">
        <v>719</v>
      </c>
      <c r="H87" s="51">
        <f t="shared" si="28"/>
        <v>14</v>
      </c>
      <c r="I87" s="12">
        <v>6</v>
      </c>
      <c r="J87" s="12"/>
      <c r="K87" s="56"/>
      <c r="L87" s="12"/>
      <c r="M87" s="11"/>
      <c r="N87" s="11">
        <f t="shared" si="19"/>
        <v>6</v>
      </c>
      <c r="O87" s="94"/>
      <c r="P87" s="94"/>
      <c r="Q87" s="11">
        <f t="shared" si="20"/>
        <v>6</v>
      </c>
      <c r="R87" s="11"/>
      <c r="S87" s="12"/>
      <c r="T87" s="12">
        <f t="shared" si="16"/>
        <v>213</v>
      </c>
      <c r="U87" s="12">
        <f t="shared" si="21"/>
        <v>30.21276595744681</v>
      </c>
      <c r="V87" s="12">
        <f t="shared" si="17"/>
        <v>30.21276595744681</v>
      </c>
      <c r="W87" s="12">
        <f t="shared" si="22"/>
        <v>30.21276595744681</v>
      </c>
      <c r="X87" s="53"/>
      <c r="Y87" s="10"/>
      <c r="Z87" s="10"/>
      <c r="AA87" s="10"/>
      <c r="AB87" s="12">
        <f t="shared" si="23"/>
        <v>0</v>
      </c>
      <c r="AC87" s="12">
        <f t="shared" si="18"/>
        <v>6</v>
      </c>
      <c r="AD87" s="12"/>
      <c r="AE87" s="12"/>
      <c r="AF87" s="12">
        <f t="shared" si="24"/>
        <v>6</v>
      </c>
      <c r="AG87" s="12">
        <f t="shared" si="25"/>
        <v>29.624478442280942</v>
      </c>
      <c r="AH87" s="12">
        <f t="shared" si="26"/>
        <v>29.624478442280942</v>
      </c>
      <c r="AI87" s="12">
        <f t="shared" si="27"/>
        <v>29.624478442280942</v>
      </c>
    </row>
    <row r="88" spans="1:35" ht="19.5" customHeight="1">
      <c r="A88" s="85" t="s">
        <v>273</v>
      </c>
      <c r="B88" s="85" t="s">
        <v>98</v>
      </c>
      <c r="C88" s="85" t="s">
        <v>70</v>
      </c>
      <c r="D88" s="86"/>
      <c r="E88" s="86">
        <v>3</v>
      </c>
      <c r="F88" s="50">
        <v>226</v>
      </c>
      <c r="G88" s="9">
        <v>228</v>
      </c>
      <c r="H88" s="51">
        <f t="shared" si="28"/>
        <v>2</v>
      </c>
      <c r="I88" s="12">
        <v>5</v>
      </c>
      <c r="J88" s="12"/>
      <c r="K88" s="12"/>
      <c r="L88" s="12"/>
      <c r="M88" s="11"/>
      <c r="N88" s="11">
        <f t="shared" si="19"/>
        <v>5</v>
      </c>
      <c r="O88" s="94"/>
      <c r="P88" s="94"/>
      <c r="Q88" s="11">
        <f t="shared" si="20"/>
        <v>5</v>
      </c>
      <c r="R88" s="11"/>
      <c r="S88" s="12"/>
      <c r="T88" s="12">
        <f t="shared" si="16"/>
        <v>177.5</v>
      </c>
      <c r="U88" s="12">
        <f t="shared" si="21"/>
        <v>78.53982300884957</v>
      </c>
      <c r="V88" s="12">
        <f t="shared" si="17"/>
        <v>78.53982300884957</v>
      </c>
      <c r="W88" s="12">
        <f t="shared" si="22"/>
        <v>78.53982300884957</v>
      </c>
      <c r="X88" s="52"/>
      <c r="Y88" s="12"/>
      <c r="Z88" s="12"/>
      <c r="AA88" s="12"/>
      <c r="AB88" s="12">
        <f t="shared" si="23"/>
        <v>0</v>
      </c>
      <c r="AC88" s="12">
        <f t="shared" si="18"/>
        <v>5</v>
      </c>
      <c r="AD88" s="12"/>
      <c r="AE88" s="12"/>
      <c r="AF88" s="12">
        <f t="shared" si="24"/>
        <v>5</v>
      </c>
      <c r="AG88" s="12">
        <f t="shared" si="25"/>
        <v>77.85087719298247</v>
      </c>
      <c r="AH88" s="12">
        <f t="shared" si="26"/>
        <v>77.85087719298247</v>
      </c>
      <c r="AI88" s="12">
        <f t="shared" si="27"/>
        <v>77.85087719298247</v>
      </c>
    </row>
    <row r="89" spans="1:35" ht="19.5" customHeight="1">
      <c r="A89" s="85" t="s">
        <v>274</v>
      </c>
      <c r="B89" s="85" t="s">
        <v>98</v>
      </c>
      <c r="C89" s="85" t="s">
        <v>30</v>
      </c>
      <c r="D89" s="86"/>
      <c r="E89" s="86">
        <v>5</v>
      </c>
      <c r="F89" s="50">
        <v>476</v>
      </c>
      <c r="G89" s="9">
        <v>451</v>
      </c>
      <c r="H89" s="51">
        <f t="shared" si="28"/>
        <v>-25</v>
      </c>
      <c r="I89" s="12">
        <v>4.5</v>
      </c>
      <c r="J89" s="12"/>
      <c r="K89" s="12"/>
      <c r="L89" s="12"/>
      <c r="M89" s="11"/>
      <c r="N89" s="11">
        <f t="shared" si="19"/>
        <v>4.5</v>
      </c>
      <c r="O89" s="94"/>
      <c r="P89" s="94"/>
      <c r="Q89" s="11">
        <f t="shared" si="20"/>
        <v>4.5</v>
      </c>
      <c r="R89" s="11"/>
      <c r="S89" s="12"/>
      <c r="T89" s="12">
        <f t="shared" si="16"/>
        <v>159.75</v>
      </c>
      <c r="U89" s="12">
        <f t="shared" si="21"/>
        <v>33.560924369747895</v>
      </c>
      <c r="V89" s="12">
        <f t="shared" si="17"/>
        <v>33.560924369747895</v>
      </c>
      <c r="W89" s="12">
        <f t="shared" si="22"/>
        <v>33.560924369747895</v>
      </c>
      <c r="X89" s="53"/>
      <c r="Y89" s="10"/>
      <c r="Z89" s="10"/>
      <c r="AA89" s="10"/>
      <c r="AB89" s="12">
        <f t="shared" si="23"/>
        <v>0</v>
      </c>
      <c r="AC89" s="12">
        <f t="shared" si="18"/>
        <v>4.5</v>
      </c>
      <c r="AD89" s="12"/>
      <c r="AE89" s="12"/>
      <c r="AF89" s="12">
        <f t="shared" si="24"/>
        <v>4.5</v>
      </c>
      <c r="AG89" s="12">
        <f t="shared" si="25"/>
        <v>35.42128603104213</v>
      </c>
      <c r="AH89" s="12">
        <f t="shared" si="26"/>
        <v>35.42128603104213</v>
      </c>
      <c r="AI89" s="12">
        <f t="shared" si="27"/>
        <v>35.42128603104213</v>
      </c>
    </row>
    <row r="90" spans="1:35" ht="19.5" customHeight="1">
      <c r="A90" s="85" t="s">
        <v>275</v>
      </c>
      <c r="B90" s="85" t="s">
        <v>98</v>
      </c>
      <c r="C90" s="85" t="s">
        <v>31</v>
      </c>
      <c r="D90" s="86"/>
      <c r="E90" s="86">
        <v>5</v>
      </c>
      <c r="F90" s="50">
        <v>706</v>
      </c>
      <c r="G90" s="9">
        <v>715</v>
      </c>
      <c r="H90" s="51">
        <f t="shared" si="28"/>
        <v>9</v>
      </c>
      <c r="I90" s="12">
        <v>5</v>
      </c>
      <c r="J90" s="12"/>
      <c r="K90" s="12"/>
      <c r="L90" s="12"/>
      <c r="M90" s="11"/>
      <c r="N90" s="11">
        <f t="shared" si="19"/>
        <v>5</v>
      </c>
      <c r="O90" s="94"/>
      <c r="P90" s="94"/>
      <c r="Q90" s="11">
        <f t="shared" si="20"/>
        <v>5</v>
      </c>
      <c r="R90" s="11"/>
      <c r="S90" s="12"/>
      <c r="T90" s="12">
        <f t="shared" si="16"/>
        <v>177.5</v>
      </c>
      <c r="U90" s="12">
        <f t="shared" si="21"/>
        <v>25.141643059490086</v>
      </c>
      <c r="V90" s="12">
        <f t="shared" si="17"/>
        <v>25.141643059490086</v>
      </c>
      <c r="W90" s="12">
        <f t="shared" si="22"/>
        <v>25.141643059490086</v>
      </c>
      <c r="X90" s="53"/>
      <c r="Y90" s="10"/>
      <c r="Z90" s="10"/>
      <c r="AA90" s="10"/>
      <c r="AB90" s="12">
        <f t="shared" si="23"/>
        <v>0</v>
      </c>
      <c r="AC90" s="12">
        <f t="shared" si="18"/>
        <v>5</v>
      </c>
      <c r="AD90" s="12"/>
      <c r="AE90" s="12"/>
      <c r="AF90" s="12">
        <f t="shared" si="24"/>
        <v>5</v>
      </c>
      <c r="AG90" s="12">
        <f t="shared" si="25"/>
        <v>24.825174825174827</v>
      </c>
      <c r="AH90" s="12">
        <f t="shared" si="26"/>
        <v>24.825174825174827</v>
      </c>
      <c r="AI90" s="12">
        <f t="shared" si="27"/>
        <v>24.825174825174827</v>
      </c>
    </row>
    <row r="91" spans="1:35" ht="19.5" customHeight="1">
      <c r="A91" s="85" t="s">
        <v>276</v>
      </c>
      <c r="B91" s="85" t="s">
        <v>98</v>
      </c>
      <c r="C91" s="85" t="s">
        <v>71</v>
      </c>
      <c r="D91" s="86"/>
      <c r="E91" s="86">
        <v>5</v>
      </c>
      <c r="F91" s="50">
        <v>482</v>
      </c>
      <c r="G91" s="9">
        <v>455</v>
      </c>
      <c r="H91" s="51">
        <f t="shared" si="28"/>
        <v>-27</v>
      </c>
      <c r="I91" s="12">
        <v>3.5</v>
      </c>
      <c r="J91" s="12"/>
      <c r="K91" s="12"/>
      <c r="L91" s="12"/>
      <c r="M91" s="11"/>
      <c r="N91" s="11">
        <f t="shared" si="19"/>
        <v>3.5</v>
      </c>
      <c r="O91" s="94"/>
      <c r="P91" s="94"/>
      <c r="Q91" s="11">
        <f t="shared" si="20"/>
        <v>3.5</v>
      </c>
      <c r="R91" s="11"/>
      <c r="S91" s="12"/>
      <c r="T91" s="12">
        <f t="shared" si="16"/>
        <v>124.25</v>
      </c>
      <c r="U91" s="12">
        <f t="shared" si="21"/>
        <v>25.778008298755182</v>
      </c>
      <c r="V91" s="12">
        <f t="shared" si="17"/>
        <v>25.778008298755182</v>
      </c>
      <c r="W91" s="12">
        <f t="shared" si="22"/>
        <v>25.778008298755182</v>
      </c>
      <c r="X91" s="52"/>
      <c r="Y91" s="10"/>
      <c r="Z91" s="10"/>
      <c r="AA91" s="10"/>
      <c r="AB91" s="12">
        <f t="shared" si="23"/>
        <v>0</v>
      </c>
      <c r="AC91" s="12">
        <f t="shared" si="18"/>
        <v>3.5</v>
      </c>
      <c r="AD91" s="12"/>
      <c r="AE91" s="12"/>
      <c r="AF91" s="12">
        <f t="shared" si="24"/>
        <v>3.5</v>
      </c>
      <c r="AG91" s="12">
        <f t="shared" si="25"/>
        <v>27.307692307692307</v>
      </c>
      <c r="AH91" s="12">
        <f t="shared" si="26"/>
        <v>27.307692307692307</v>
      </c>
      <c r="AI91" s="12">
        <f t="shared" si="27"/>
        <v>27.307692307692307</v>
      </c>
    </row>
    <row r="92" spans="1:35" ht="19.5" customHeight="1">
      <c r="A92" s="85" t="s">
        <v>277</v>
      </c>
      <c r="B92" s="85" t="s">
        <v>98</v>
      </c>
      <c r="C92" s="85" t="s">
        <v>32</v>
      </c>
      <c r="D92" s="86"/>
      <c r="E92" s="86">
        <v>5</v>
      </c>
      <c r="F92" s="50">
        <v>591</v>
      </c>
      <c r="G92" s="9">
        <v>573</v>
      </c>
      <c r="H92" s="51">
        <f t="shared" si="28"/>
        <v>-18</v>
      </c>
      <c r="I92" s="12">
        <v>4</v>
      </c>
      <c r="J92" s="12"/>
      <c r="K92" s="12">
        <v>1</v>
      </c>
      <c r="L92" s="12"/>
      <c r="M92" s="11"/>
      <c r="N92" s="11">
        <f t="shared" si="19"/>
        <v>5</v>
      </c>
      <c r="O92" s="100">
        <v>-1</v>
      </c>
      <c r="P92" s="100">
        <v>1</v>
      </c>
      <c r="Q92" s="11">
        <f t="shared" si="20"/>
        <v>5</v>
      </c>
      <c r="R92" s="11"/>
      <c r="S92" s="12"/>
      <c r="T92" s="12">
        <f t="shared" si="16"/>
        <v>177.5</v>
      </c>
      <c r="U92" s="12">
        <f t="shared" si="21"/>
        <v>24.027072758037225</v>
      </c>
      <c r="V92" s="12">
        <f t="shared" si="17"/>
        <v>24.027072758037225</v>
      </c>
      <c r="W92" s="12">
        <f t="shared" si="22"/>
        <v>24.027072758037225</v>
      </c>
      <c r="X92" s="53"/>
      <c r="Y92" s="10"/>
      <c r="Z92" s="10"/>
      <c r="AA92" s="10"/>
      <c r="AB92" s="12">
        <f t="shared" si="23"/>
        <v>0</v>
      </c>
      <c r="AC92" s="12">
        <f t="shared" si="18"/>
        <v>5</v>
      </c>
      <c r="AD92" s="12"/>
      <c r="AE92" s="12"/>
      <c r="AF92" s="12">
        <f t="shared" si="24"/>
        <v>5</v>
      </c>
      <c r="AG92" s="12">
        <f t="shared" si="25"/>
        <v>24.781849912739965</v>
      </c>
      <c r="AH92" s="12">
        <f t="shared" si="26"/>
        <v>24.781849912739965</v>
      </c>
      <c r="AI92" s="12">
        <f t="shared" si="27"/>
        <v>24.781849912739965</v>
      </c>
    </row>
    <row r="93" spans="1:35" ht="19.5" customHeight="1">
      <c r="A93" s="85" t="s">
        <v>278</v>
      </c>
      <c r="B93" s="85" t="s">
        <v>98</v>
      </c>
      <c r="C93" s="85" t="s">
        <v>181</v>
      </c>
      <c r="D93" s="86"/>
      <c r="E93" s="86">
        <v>5</v>
      </c>
      <c r="F93" s="50">
        <v>629</v>
      </c>
      <c r="G93" s="9">
        <v>610</v>
      </c>
      <c r="H93" s="51">
        <f t="shared" si="28"/>
        <v>-19</v>
      </c>
      <c r="I93" s="12">
        <v>5</v>
      </c>
      <c r="J93" s="12"/>
      <c r="K93" s="12"/>
      <c r="L93" s="12"/>
      <c r="M93" s="11"/>
      <c r="N93" s="11">
        <f t="shared" si="19"/>
        <v>5</v>
      </c>
      <c r="O93" s="94"/>
      <c r="P93" s="94"/>
      <c r="Q93" s="11">
        <f t="shared" si="20"/>
        <v>5</v>
      </c>
      <c r="R93" s="11"/>
      <c r="S93" s="12"/>
      <c r="T93" s="12">
        <f t="shared" si="16"/>
        <v>177.5</v>
      </c>
      <c r="U93" s="12">
        <f t="shared" si="21"/>
        <v>28.21939586645469</v>
      </c>
      <c r="V93" s="12">
        <f t="shared" si="17"/>
        <v>28.21939586645469</v>
      </c>
      <c r="W93" s="12">
        <f t="shared" si="22"/>
        <v>28.21939586645469</v>
      </c>
      <c r="X93" s="52"/>
      <c r="Y93" s="10"/>
      <c r="Z93" s="10"/>
      <c r="AA93" s="10"/>
      <c r="AB93" s="12">
        <f t="shared" si="23"/>
        <v>0</v>
      </c>
      <c r="AC93" s="12">
        <f t="shared" si="18"/>
        <v>5</v>
      </c>
      <c r="AD93" s="12"/>
      <c r="AE93" s="12"/>
      <c r="AF93" s="12">
        <f t="shared" si="24"/>
        <v>5</v>
      </c>
      <c r="AG93" s="12">
        <f t="shared" si="25"/>
        <v>29.098360655737704</v>
      </c>
      <c r="AH93" s="12">
        <f t="shared" si="26"/>
        <v>29.098360655737704</v>
      </c>
      <c r="AI93" s="12">
        <f t="shared" si="27"/>
        <v>29.098360655737704</v>
      </c>
    </row>
    <row r="94" spans="1:35" ht="19.5" customHeight="1">
      <c r="A94" s="85" t="s">
        <v>279</v>
      </c>
      <c r="B94" s="85" t="s">
        <v>99</v>
      </c>
      <c r="C94" s="85" t="s">
        <v>33</v>
      </c>
      <c r="D94" s="86"/>
      <c r="E94" s="86">
        <v>5</v>
      </c>
      <c r="F94" s="50">
        <v>413</v>
      </c>
      <c r="G94" s="9">
        <v>406</v>
      </c>
      <c r="H94" s="51">
        <f t="shared" si="28"/>
        <v>-7</v>
      </c>
      <c r="I94" s="12">
        <v>3</v>
      </c>
      <c r="J94" s="12"/>
      <c r="K94" s="12">
        <v>1</v>
      </c>
      <c r="L94" s="12"/>
      <c r="M94" s="11"/>
      <c r="N94" s="11">
        <f t="shared" si="19"/>
        <v>4</v>
      </c>
      <c r="O94" s="94"/>
      <c r="P94" s="94"/>
      <c r="Q94" s="11">
        <f t="shared" si="20"/>
        <v>4</v>
      </c>
      <c r="R94" s="11"/>
      <c r="S94" s="12"/>
      <c r="T94" s="12">
        <f t="shared" si="16"/>
        <v>142</v>
      </c>
      <c r="U94" s="12">
        <f t="shared" si="21"/>
        <v>25.786924939467315</v>
      </c>
      <c r="V94" s="12">
        <f t="shared" si="17"/>
        <v>25.786924939467315</v>
      </c>
      <c r="W94" s="12">
        <f t="shared" si="22"/>
        <v>25.786924939467315</v>
      </c>
      <c r="X94" s="53"/>
      <c r="Y94" s="10"/>
      <c r="Z94" s="10"/>
      <c r="AA94" s="10"/>
      <c r="AB94" s="12">
        <f t="shared" si="23"/>
        <v>0</v>
      </c>
      <c r="AC94" s="12">
        <f t="shared" si="18"/>
        <v>4</v>
      </c>
      <c r="AD94" s="12"/>
      <c r="AE94" s="12"/>
      <c r="AF94" s="12">
        <f t="shared" si="24"/>
        <v>4</v>
      </c>
      <c r="AG94" s="12">
        <f t="shared" si="25"/>
        <v>26.231527093596057</v>
      </c>
      <c r="AH94" s="12">
        <f t="shared" si="26"/>
        <v>26.231527093596057</v>
      </c>
      <c r="AI94" s="12">
        <f t="shared" si="27"/>
        <v>26.231527093596057</v>
      </c>
    </row>
    <row r="95" spans="1:35" ht="19.5" customHeight="1">
      <c r="A95" s="85" t="s">
        <v>280</v>
      </c>
      <c r="B95" s="85" t="s">
        <v>99</v>
      </c>
      <c r="C95" s="85" t="s">
        <v>72</v>
      </c>
      <c r="D95" s="86"/>
      <c r="E95" s="86">
        <v>5</v>
      </c>
      <c r="F95" s="50">
        <v>720</v>
      </c>
      <c r="G95" s="9">
        <v>671</v>
      </c>
      <c r="H95" s="51">
        <f t="shared" si="28"/>
        <v>-49</v>
      </c>
      <c r="I95" s="12">
        <v>4.5</v>
      </c>
      <c r="J95" s="12"/>
      <c r="K95" s="12"/>
      <c r="L95" s="12"/>
      <c r="M95" s="11"/>
      <c r="N95" s="11">
        <f t="shared" si="19"/>
        <v>4.5</v>
      </c>
      <c r="O95" s="94"/>
      <c r="P95" s="94"/>
      <c r="Q95" s="11">
        <f t="shared" si="20"/>
        <v>4.5</v>
      </c>
      <c r="R95" s="11">
        <v>1</v>
      </c>
      <c r="S95" s="54">
        <v>32</v>
      </c>
      <c r="T95" s="12">
        <f t="shared" si="16"/>
        <v>191.75</v>
      </c>
      <c r="U95" s="12">
        <f t="shared" si="21"/>
        <v>22.1875</v>
      </c>
      <c r="V95" s="12">
        <f t="shared" si="17"/>
        <v>26.631944444444443</v>
      </c>
      <c r="W95" s="12">
        <f t="shared" si="22"/>
        <v>26.631944444444443</v>
      </c>
      <c r="X95" s="53"/>
      <c r="Y95" s="10"/>
      <c r="Z95" s="10"/>
      <c r="AA95" s="10"/>
      <c r="AB95" s="12">
        <f t="shared" si="23"/>
        <v>0</v>
      </c>
      <c r="AC95" s="12">
        <f t="shared" si="18"/>
        <v>4.5</v>
      </c>
      <c r="AD95" s="12"/>
      <c r="AE95" s="12"/>
      <c r="AF95" s="12">
        <f t="shared" si="24"/>
        <v>4.5</v>
      </c>
      <c r="AG95" s="12">
        <f t="shared" si="25"/>
        <v>23.80774962742176</v>
      </c>
      <c r="AH95" s="12">
        <f t="shared" si="26"/>
        <v>28.576751117734723</v>
      </c>
      <c r="AI95" s="12">
        <f t="shared" si="27"/>
        <v>28.576751117734723</v>
      </c>
    </row>
    <row r="96" spans="1:35" ht="19.5" customHeight="1">
      <c r="A96" s="85" t="s">
        <v>281</v>
      </c>
      <c r="B96" s="85" t="s">
        <v>100</v>
      </c>
      <c r="C96" s="85" t="s">
        <v>10</v>
      </c>
      <c r="D96" s="86"/>
      <c r="E96" s="86">
        <v>5</v>
      </c>
      <c r="F96" s="50">
        <v>594</v>
      </c>
      <c r="G96" s="9">
        <v>593</v>
      </c>
      <c r="H96" s="51">
        <f t="shared" si="28"/>
        <v>-1</v>
      </c>
      <c r="I96" s="12">
        <v>3</v>
      </c>
      <c r="J96" s="12">
        <v>1</v>
      </c>
      <c r="K96" s="12"/>
      <c r="L96" s="12"/>
      <c r="M96" s="11"/>
      <c r="N96" s="11">
        <f t="shared" si="19"/>
        <v>4</v>
      </c>
      <c r="O96" s="94"/>
      <c r="P96" s="94"/>
      <c r="Q96" s="11">
        <f t="shared" si="20"/>
        <v>4</v>
      </c>
      <c r="R96" s="11"/>
      <c r="S96" s="54"/>
      <c r="T96" s="12">
        <f t="shared" si="16"/>
        <v>142</v>
      </c>
      <c r="U96" s="12">
        <f t="shared" si="21"/>
        <v>17.929292929292927</v>
      </c>
      <c r="V96" s="12">
        <f t="shared" si="17"/>
        <v>17.929292929292927</v>
      </c>
      <c r="W96" s="12">
        <f t="shared" si="22"/>
        <v>23.905723905723907</v>
      </c>
      <c r="X96" s="53"/>
      <c r="Y96" s="10"/>
      <c r="Z96" s="10"/>
      <c r="AA96" s="10"/>
      <c r="AB96" s="12">
        <f t="shared" si="23"/>
        <v>0</v>
      </c>
      <c r="AC96" s="12">
        <f t="shared" si="18"/>
        <v>4</v>
      </c>
      <c r="AD96" s="12"/>
      <c r="AE96" s="12"/>
      <c r="AF96" s="12">
        <f t="shared" si="24"/>
        <v>4</v>
      </c>
      <c r="AG96" s="12">
        <f t="shared" si="25"/>
        <v>17.959527824620576</v>
      </c>
      <c r="AH96" s="12">
        <f t="shared" si="26"/>
        <v>17.959527824620576</v>
      </c>
      <c r="AI96" s="12">
        <f t="shared" si="27"/>
        <v>23.946037099494095</v>
      </c>
    </row>
    <row r="97" spans="1:35" ht="19.5" customHeight="1">
      <c r="A97" s="85" t="s">
        <v>282</v>
      </c>
      <c r="B97" s="85" t="s">
        <v>100</v>
      </c>
      <c r="C97" s="85" t="s">
        <v>73</v>
      </c>
      <c r="D97" s="86"/>
      <c r="E97" s="86">
        <v>5</v>
      </c>
      <c r="F97" s="50">
        <v>667</v>
      </c>
      <c r="G97" s="9">
        <v>647</v>
      </c>
      <c r="H97" s="51">
        <f t="shared" si="28"/>
        <v>-20</v>
      </c>
      <c r="I97" s="12">
        <v>4.5</v>
      </c>
      <c r="J97" s="12"/>
      <c r="K97" s="56"/>
      <c r="L97" s="12"/>
      <c r="M97" s="11"/>
      <c r="N97" s="11">
        <f t="shared" si="19"/>
        <v>4.5</v>
      </c>
      <c r="O97" s="94"/>
      <c r="P97" s="94"/>
      <c r="Q97" s="11">
        <f t="shared" si="20"/>
        <v>4.5</v>
      </c>
      <c r="R97" s="11"/>
      <c r="S97" s="54"/>
      <c r="T97" s="12">
        <f t="shared" si="16"/>
        <v>159.75</v>
      </c>
      <c r="U97" s="12">
        <f t="shared" si="21"/>
        <v>23.950524737631184</v>
      </c>
      <c r="V97" s="12">
        <f t="shared" si="17"/>
        <v>23.950524737631184</v>
      </c>
      <c r="W97" s="12">
        <f t="shared" si="22"/>
        <v>23.950524737631184</v>
      </c>
      <c r="X97" s="53"/>
      <c r="Y97" s="10"/>
      <c r="Z97" s="10"/>
      <c r="AA97" s="10"/>
      <c r="AB97" s="12">
        <f t="shared" si="23"/>
        <v>0</v>
      </c>
      <c r="AC97" s="12">
        <f t="shared" si="18"/>
        <v>4.5</v>
      </c>
      <c r="AD97" s="12"/>
      <c r="AE97" s="12"/>
      <c r="AF97" s="12">
        <f t="shared" si="24"/>
        <v>4.5</v>
      </c>
      <c r="AG97" s="12">
        <f t="shared" si="25"/>
        <v>24.690880989180837</v>
      </c>
      <c r="AH97" s="12">
        <f t="shared" si="26"/>
        <v>24.690880989180837</v>
      </c>
      <c r="AI97" s="12">
        <f t="shared" si="27"/>
        <v>24.690880989180837</v>
      </c>
    </row>
    <row r="98" spans="1:35" ht="19.5" customHeight="1">
      <c r="A98" s="85" t="s">
        <v>283</v>
      </c>
      <c r="B98" s="85" t="s">
        <v>101</v>
      </c>
      <c r="C98" s="85" t="s">
        <v>182</v>
      </c>
      <c r="D98" s="86"/>
      <c r="E98" s="86">
        <v>5</v>
      </c>
      <c r="F98" s="50">
        <v>1019</v>
      </c>
      <c r="G98" s="9">
        <v>1024</v>
      </c>
      <c r="H98" s="51">
        <f t="shared" si="28"/>
        <v>5</v>
      </c>
      <c r="I98" s="12">
        <v>7</v>
      </c>
      <c r="J98" s="12"/>
      <c r="K98" s="12"/>
      <c r="L98" s="12"/>
      <c r="M98" s="11"/>
      <c r="N98" s="11">
        <f t="shared" si="19"/>
        <v>7</v>
      </c>
      <c r="O98" s="94"/>
      <c r="P98" s="94"/>
      <c r="Q98" s="11">
        <f t="shared" si="20"/>
        <v>7</v>
      </c>
      <c r="R98" s="11"/>
      <c r="S98" s="54"/>
      <c r="T98" s="12">
        <f t="shared" si="16"/>
        <v>248.5</v>
      </c>
      <c r="U98" s="12">
        <f t="shared" si="21"/>
        <v>24.386653581943083</v>
      </c>
      <c r="V98" s="12">
        <f t="shared" si="17"/>
        <v>24.386653581943083</v>
      </c>
      <c r="W98" s="12">
        <f t="shared" si="22"/>
        <v>24.386653581943083</v>
      </c>
      <c r="X98" s="53"/>
      <c r="Y98" s="10"/>
      <c r="Z98" s="10"/>
      <c r="AA98" s="10"/>
      <c r="AB98" s="12">
        <f t="shared" si="23"/>
        <v>0</v>
      </c>
      <c r="AC98" s="12">
        <f t="shared" si="18"/>
        <v>7</v>
      </c>
      <c r="AD98" s="12"/>
      <c r="AE98" s="12"/>
      <c r="AF98" s="12">
        <f t="shared" si="24"/>
        <v>7</v>
      </c>
      <c r="AG98" s="12">
        <f t="shared" si="25"/>
        <v>24.267578125</v>
      </c>
      <c r="AH98" s="12">
        <f t="shared" si="26"/>
        <v>24.267578125</v>
      </c>
      <c r="AI98" s="12">
        <f t="shared" si="27"/>
        <v>24.267578125</v>
      </c>
    </row>
    <row r="99" spans="1:35" ht="19.5" customHeight="1">
      <c r="A99" s="85" t="s">
        <v>284</v>
      </c>
      <c r="B99" s="85" t="s">
        <v>102</v>
      </c>
      <c r="C99" s="85" t="s">
        <v>74</v>
      </c>
      <c r="D99" s="86"/>
      <c r="E99" s="86">
        <v>4</v>
      </c>
      <c r="F99" s="50">
        <v>614</v>
      </c>
      <c r="G99" s="9">
        <v>600</v>
      </c>
      <c r="H99" s="51">
        <f t="shared" si="28"/>
        <v>-14</v>
      </c>
      <c r="I99" s="12">
        <v>4</v>
      </c>
      <c r="J99" s="12">
        <v>1</v>
      </c>
      <c r="K99" s="12">
        <v>1</v>
      </c>
      <c r="L99" s="12"/>
      <c r="M99" s="11"/>
      <c r="N99" s="11">
        <f t="shared" si="19"/>
        <v>6</v>
      </c>
      <c r="O99" s="94"/>
      <c r="P99" s="94"/>
      <c r="Q99" s="11">
        <f t="shared" si="20"/>
        <v>6</v>
      </c>
      <c r="R99" s="11"/>
      <c r="S99" s="54"/>
      <c r="T99" s="12">
        <f t="shared" si="16"/>
        <v>213</v>
      </c>
      <c r="U99" s="12">
        <f t="shared" si="21"/>
        <v>23.12703583061889</v>
      </c>
      <c r="V99" s="12">
        <f t="shared" si="17"/>
        <v>23.12703583061889</v>
      </c>
      <c r="W99" s="12">
        <f t="shared" si="22"/>
        <v>28.908794788273617</v>
      </c>
      <c r="X99" s="53"/>
      <c r="Y99" s="10"/>
      <c r="Z99" s="10"/>
      <c r="AA99" s="10"/>
      <c r="AB99" s="12">
        <f t="shared" si="23"/>
        <v>0</v>
      </c>
      <c r="AC99" s="12">
        <f t="shared" si="18"/>
        <v>6</v>
      </c>
      <c r="AD99" s="12"/>
      <c r="AE99" s="12"/>
      <c r="AF99" s="12">
        <f t="shared" si="24"/>
        <v>6</v>
      </c>
      <c r="AG99" s="12">
        <f t="shared" si="25"/>
        <v>23.666666666666668</v>
      </c>
      <c r="AH99" s="12">
        <f t="shared" si="26"/>
        <v>23.666666666666668</v>
      </c>
      <c r="AI99" s="12">
        <f t="shared" si="27"/>
        <v>29.583333333333332</v>
      </c>
    </row>
    <row r="100" spans="1:35" ht="19.5" customHeight="1">
      <c r="A100" s="85" t="s">
        <v>285</v>
      </c>
      <c r="B100" s="85" t="s">
        <v>102</v>
      </c>
      <c r="C100" s="85" t="s">
        <v>183</v>
      </c>
      <c r="D100" s="86"/>
      <c r="E100" s="86">
        <v>3</v>
      </c>
      <c r="F100" s="50">
        <v>407</v>
      </c>
      <c r="G100" s="9">
        <v>413</v>
      </c>
      <c r="H100" s="51">
        <f t="shared" si="28"/>
        <v>6</v>
      </c>
      <c r="I100" s="12">
        <v>4.5</v>
      </c>
      <c r="J100" s="12"/>
      <c r="K100" s="12"/>
      <c r="L100" s="12"/>
      <c r="M100" s="11"/>
      <c r="N100" s="11">
        <f t="shared" si="19"/>
        <v>4.5</v>
      </c>
      <c r="O100" s="94"/>
      <c r="P100" s="94"/>
      <c r="Q100" s="11">
        <f t="shared" si="20"/>
        <v>4.5</v>
      </c>
      <c r="R100" s="11"/>
      <c r="S100" s="54"/>
      <c r="T100" s="12">
        <f t="shared" si="16"/>
        <v>159.75</v>
      </c>
      <c r="U100" s="12">
        <f t="shared" si="21"/>
        <v>39.250614250614255</v>
      </c>
      <c r="V100" s="12">
        <f t="shared" si="17"/>
        <v>39.250614250614255</v>
      </c>
      <c r="W100" s="12">
        <f t="shared" si="22"/>
        <v>39.250614250614255</v>
      </c>
      <c r="X100" s="53"/>
      <c r="Y100" s="10"/>
      <c r="Z100" s="10"/>
      <c r="AA100" s="10"/>
      <c r="AB100" s="12">
        <f t="shared" si="23"/>
        <v>0</v>
      </c>
      <c r="AC100" s="12">
        <f t="shared" si="18"/>
        <v>4.5</v>
      </c>
      <c r="AD100" s="12"/>
      <c r="AE100" s="12"/>
      <c r="AF100" s="12">
        <f t="shared" si="24"/>
        <v>4.5</v>
      </c>
      <c r="AG100" s="12">
        <f t="shared" si="25"/>
        <v>38.68038740920097</v>
      </c>
      <c r="AH100" s="12">
        <f t="shared" si="26"/>
        <v>38.68038740920097</v>
      </c>
      <c r="AI100" s="12">
        <f t="shared" si="27"/>
        <v>38.68038740920097</v>
      </c>
    </row>
    <row r="101" spans="1:35" s="30" customFormat="1" ht="19.5" customHeight="1">
      <c r="A101" s="85" t="s">
        <v>286</v>
      </c>
      <c r="B101" s="85" t="s">
        <v>102</v>
      </c>
      <c r="C101" s="85" t="s">
        <v>324</v>
      </c>
      <c r="D101" s="86"/>
      <c r="E101" s="86">
        <v>4</v>
      </c>
      <c r="F101" s="50">
        <v>416</v>
      </c>
      <c r="G101" s="9">
        <v>414</v>
      </c>
      <c r="H101" s="51">
        <f t="shared" si="28"/>
        <v>-2</v>
      </c>
      <c r="I101" s="12">
        <v>3.5</v>
      </c>
      <c r="J101" s="12"/>
      <c r="K101" s="12"/>
      <c r="L101" s="12"/>
      <c r="M101" s="11"/>
      <c r="N101" s="11">
        <f t="shared" si="19"/>
        <v>3.5</v>
      </c>
      <c r="O101" s="94"/>
      <c r="P101" s="94"/>
      <c r="Q101" s="11">
        <f t="shared" si="20"/>
        <v>3.5</v>
      </c>
      <c r="R101" s="11"/>
      <c r="S101" s="54"/>
      <c r="T101" s="12">
        <f t="shared" si="16"/>
        <v>124.25</v>
      </c>
      <c r="U101" s="12">
        <f t="shared" si="21"/>
        <v>29.867788461538463</v>
      </c>
      <c r="V101" s="12">
        <f t="shared" si="17"/>
        <v>29.867788461538463</v>
      </c>
      <c r="W101" s="12">
        <f t="shared" si="22"/>
        <v>29.867788461538463</v>
      </c>
      <c r="X101" s="53"/>
      <c r="Y101" s="10"/>
      <c r="Z101" s="10"/>
      <c r="AA101" s="10"/>
      <c r="AB101" s="12">
        <f t="shared" si="23"/>
        <v>0</v>
      </c>
      <c r="AC101" s="12">
        <f t="shared" si="18"/>
        <v>3.5</v>
      </c>
      <c r="AD101" s="12"/>
      <c r="AE101" s="12"/>
      <c r="AF101" s="12">
        <f t="shared" si="24"/>
        <v>3.5</v>
      </c>
      <c r="AG101" s="12">
        <f t="shared" si="25"/>
        <v>30.01207729468599</v>
      </c>
      <c r="AH101" s="12">
        <f t="shared" si="26"/>
        <v>30.01207729468599</v>
      </c>
      <c r="AI101" s="12">
        <f t="shared" si="27"/>
        <v>30.01207729468599</v>
      </c>
    </row>
    <row r="102" spans="1:35" s="30" customFormat="1" ht="19.5" customHeight="1">
      <c r="A102" s="85" t="s">
        <v>287</v>
      </c>
      <c r="B102" s="85" t="s">
        <v>103</v>
      </c>
      <c r="C102" s="85" t="s">
        <v>23</v>
      </c>
      <c r="D102" s="86"/>
      <c r="E102" s="86">
        <v>4</v>
      </c>
      <c r="F102" s="50">
        <v>455</v>
      </c>
      <c r="G102" s="9">
        <v>456</v>
      </c>
      <c r="H102" s="51">
        <f t="shared" si="28"/>
        <v>1</v>
      </c>
      <c r="I102" s="12">
        <v>3</v>
      </c>
      <c r="J102" s="12">
        <v>0.5</v>
      </c>
      <c r="K102" s="12">
        <v>1</v>
      </c>
      <c r="L102" s="12"/>
      <c r="M102" s="11"/>
      <c r="N102" s="11">
        <f t="shared" si="19"/>
        <v>4.5</v>
      </c>
      <c r="O102" s="94"/>
      <c r="P102" s="94"/>
      <c r="Q102" s="11">
        <f t="shared" si="20"/>
        <v>4.5</v>
      </c>
      <c r="R102" s="11"/>
      <c r="S102" s="54"/>
      <c r="T102" s="12">
        <f t="shared" si="16"/>
        <v>159.75</v>
      </c>
      <c r="U102" s="12">
        <f t="shared" si="21"/>
        <v>23.406593406593405</v>
      </c>
      <c r="V102" s="12">
        <f t="shared" si="17"/>
        <v>23.406593406593405</v>
      </c>
      <c r="W102" s="12">
        <f t="shared" si="22"/>
        <v>27.307692307692307</v>
      </c>
      <c r="X102" s="53"/>
      <c r="Y102" s="10"/>
      <c r="Z102" s="10"/>
      <c r="AA102" s="10"/>
      <c r="AB102" s="12">
        <f t="shared" si="23"/>
        <v>0</v>
      </c>
      <c r="AC102" s="12">
        <f t="shared" si="18"/>
        <v>4.5</v>
      </c>
      <c r="AD102" s="12"/>
      <c r="AE102" s="12"/>
      <c r="AF102" s="12">
        <f t="shared" si="24"/>
        <v>4.5</v>
      </c>
      <c r="AG102" s="12">
        <f t="shared" si="25"/>
        <v>23.355263157894736</v>
      </c>
      <c r="AH102" s="12">
        <f t="shared" si="26"/>
        <v>23.355263157894736</v>
      </c>
      <c r="AI102" s="12">
        <f t="shared" si="27"/>
        <v>27.247807017543856</v>
      </c>
    </row>
    <row r="103" spans="1:35" s="30" customFormat="1" ht="19.5" customHeight="1">
      <c r="A103" s="85" t="s">
        <v>288</v>
      </c>
      <c r="B103" s="85" t="s">
        <v>103</v>
      </c>
      <c r="C103" s="85" t="s">
        <v>34</v>
      </c>
      <c r="D103" s="86"/>
      <c r="E103" s="86">
        <v>5</v>
      </c>
      <c r="F103" s="50">
        <v>638</v>
      </c>
      <c r="G103" s="9">
        <v>615</v>
      </c>
      <c r="H103" s="51">
        <f t="shared" si="28"/>
        <v>-23</v>
      </c>
      <c r="I103" s="12">
        <v>4</v>
      </c>
      <c r="J103" s="12"/>
      <c r="K103" s="12"/>
      <c r="L103" s="12"/>
      <c r="M103" s="11"/>
      <c r="N103" s="11">
        <f t="shared" si="19"/>
        <v>4</v>
      </c>
      <c r="O103" s="94"/>
      <c r="P103" s="94"/>
      <c r="Q103" s="11">
        <f t="shared" si="20"/>
        <v>4</v>
      </c>
      <c r="R103" s="11"/>
      <c r="S103" s="54"/>
      <c r="T103" s="12">
        <f t="shared" si="16"/>
        <v>142</v>
      </c>
      <c r="U103" s="12">
        <f t="shared" si="21"/>
        <v>22.25705329153605</v>
      </c>
      <c r="V103" s="12">
        <f t="shared" si="17"/>
        <v>22.25705329153605</v>
      </c>
      <c r="W103" s="12">
        <f t="shared" si="22"/>
        <v>22.25705329153605</v>
      </c>
      <c r="X103" s="53"/>
      <c r="Y103" s="10"/>
      <c r="Z103" s="10"/>
      <c r="AA103" s="10"/>
      <c r="AB103" s="12">
        <f t="shared" si="23"/>
        <v>0</v>
      </c>
      <c r="AC103" s="12">
        <f t="shared" si="18"/>
        <v>4</v>
      </c>
      <c r="AD103" s="12"/>
      <c r="AE103" s="12"/>
      <c r="AF103" s="12">
        <f t="shared" si="24"/>
        <v>4</v>
      </c>
      <c r="AG103" s="12">
        <f t="shared" si="25"/>
        <v>23.089430894308943</v>
      </c>
      <c r="AH103" s="12">
        <f t="shared" si="26"/>
        <v>23.089430894308943</v>
      </c>
      <c r="AI103" s="12">
        <f t="shared" si="27"/>
        <v>23.089430894308943</v>
      </c>
    </row>
    <row r="104" spans="1:35" s="30" customFormat="1" ht="19.5" customHeight="1">
      <c r="A104" s="85" t="s">
        <v>289</v>
      </c>
      <c r="B104" s="85" t="s">
        <v>193</v>
      </c>
      <c r="C104" s="85" t="s">
        <v>35</v>
      </c>
      <c r="D104" s="86"/>
      <c r="E104" s="86">
        <v>5</v>
      </c>
      <c r="F104" s="50">
        <v>321</v>
      </c>
      <c r="G104" s="9">
        <v>301</v>
      </c>
      <c r="H104" s="51">
        <f t="shared" si="28"/>
        <v>-20</v>
      </c>
      <c r="I104" s="12">
        <v>2</v>
      </c>
      <c r="J104" s="12">
        <v>0.5</v>
      </c>
      <c r="K104" s="12"/>
      <c r="L104" s="12"/>
      <c r="M104" s="11"/>
      <c r="N104" s="11">
        <f t="shared" si="19"/>
        <v>2.5</v>
      </c>
      <c r="O104" s="94"/>
      <c r="P104" s="94"/>
      <c r="Q104" s="11">
        <f t="shared" si="20"/>
        <v>2.5</v>
      </c>
      <c r="R104" s="11">
        <v>1</v>
      </c>
      <c r="S104" s="54">
        <v>32</v>
      </c>
      <c r="T104" s="12">
        <f t="shared" si="16"/>
        <v>120.75</v>
      </c>
      <c r="U104" s="12">
        <f t="shared" si="21"/>
        <v>22.118380062305295</v>
      </c>
      <c r="V104" s="12">
        <f t="shared" si="17"/>
        <v>32.087227414330215</v>
      </c>
      <c r="W104" s="12">
        <f t="shared" si="22"/>
        <v>37.61682242990654</v>
      </c>
      <c r="X104" s="53"/>
      <c r="Y104" s="10"/>
      <c r="Z104" s="10"/>
      <c r="AA104" s="10"/>
      <c r="AB104" s="12">
        <f t="shared" si="23"/>
        <v>0</v>
      </c>
      <c r="AC104" s="12">
        <f t="shared" si="18"/>
        <v>2.5</v>
      </c>
      <c r="AD104" s="12"/>
      <c r="AE104" s="12"/>
      <c r="AF104" s="12">
        <f t="shared" si="24"/>
        <v>2.5</v>
      </c>
      <c r="AG104" s="12">
        <f t="shared" si="25"/>
        <v>23.588039867109632</v>
      </c>
      <c r="AH104" s="12">
        <f t="shared" si="26"/>
        <v>34.21926910299003</v>
      </c>
      <c r="AI104" s="12">
        <f t="shared" si="27"/>
        <v>40.116279069767444</v>
      </c>
    </row>
    <row r="105" spans="1:35" s="30" customFormat="1" ht="19.5" customHeight="1">
      <c r="A105" s="85" t="s">
        <v>290</v>
      </c>
      <c r="B105" s="85" t="s">
        <v>194</v>
      </c>
      <c r="C105" s="85" t="s">
        <v>75</v>
      </c>
      <c r="D105" s="86"/>
      <c r="E105" s="86">
        <v>5</v>
      </c>
      <c r="F105" s="50">
        <v>565</v>
      </c>
      <c r="G105" s="9">
        <v>560</v>
      </c>
      <c r="H105" s="51">
        <f t="shared" si="28"/>
        <v>-5</v>
      </c>
      <c r="I105" s="12">
        <v>4</v>
      </c>
      <c r="J105" s="12"/>
      <c r="K105" s="12">
        <v>1</v>
      </c>
      <c r="L105" s="12"/>
      <c r="M105" s="11"/>
      <c r="N105" s="11">
        <f t="shared" si="19"/>
        <v>5</v>
      </c>
      <c r="O105" s="94"/>
      <c r="P105" s="94"/>
      <c r="Q105" s="11">
        <f t="shared" si="20"/>
        <v>5</v>
      </c>
      <c r="R105" s="11"/>
      <c r="S105" s="54"/>
      <c r="T105" s="12">
        <f t="shared" si="16"/>
        <v>177.5</v>
      </c>
      <c r="U105" s="12">
        <f t="shared" si="21"/>
        <v>25.13274336283186</v>
      </c>
      <c r="V105" s="12">
        <f t="shared" si="17"/>
        <v>25.13274336283186</v>
      </c>
      <c r="W105" s="12">
        <f t="shared" si="22"/>
        <v>25.13274336283186</v>
      </c>
      <c r="X105" s="53"/>
      <c r="Y105" s="10"/>
      <c r="Z105" s="10"/>
      <c r="AA105" s="10"/>
      <c r="AB105" s="12">
        <f t="shared" si="23"/>
        <v>0</v>
      </c>
      <c r="AC105" s="12">
        <f t="shared" si="18"/>
        <v>5</v>
      </c>
      <c r="AD105" s="12"/>
      <c r="AE105" s="12"/>
      <c r="AF105" s="12">
        <f t="shared" si="24"/>
        <v>5</v>
      </c>
      <c r="AG105" s="12">
        <f t="shared" si="25"/>
        <v>25.357142857142854</v>
      </c>
      <c r="AH105" s="12">
        <f t="shared" si="26"/>
        <v>25.357142857142854</v>
      </c>
      <c r="AI105" s="12">
        <f t="shared" si="27"/>
        <v>25.357142857142854</v>
      </c>
    </row>
    <row r="106" spans="1:35" s="30" customFormat="1" ht="19.5" customHeight="1">
      <c r="A106" s="85" t="s">
        <v>291</v>
      </c>
      <c r="B106" s="85" t="s">
        <v>104</v>
      </c>
      <c r="C106" s="85" t="s">
        <v>325</v>
      </c>
      <c r="D106" s="86" t="s">
        <v>320</v>
      </c>
      <c r="E106" s="86">
        <v>2</v>
      </c>
      <c r="F106" s="50">
        <v>607</v>
      </c>
      <c r="G106" s="9">
        <v>627</v>
      </c>
      <c r="H106" s="51">
        <f t="shared" si="28"/>
        <v>20</v>
      </c>
      <c r="I106" s="12">
        <v>11</v>
      </c>
      <c r="J106" s="12">
        <v>1</v>
      </c>
      <c r="K106" s="12">
        <v>1</v>
      </c>
      <c r="L106" s="12"/>
      <c r="M106" s="11"/>
      <c r="N106" s="11">
        <f t="shared" si="19"/>
        <v>13</v>
      </c>
      <c r="O106" s="94"/>
      <c r="P106" s="94"/>
      <c r="Q106" s="11">
        <f t="shared" si="20"/>
        <v>13</v>
      </c>
      <c r="R106" s="11"/>
      <c r="S106" s="54"/>
      <c r="T106" s="12">
        <f>N106*35.5+S106</f>
        <v>461.5</v>
      </c>
      <c r="U106" s="12">
        <f t="shared" si="21"/>
        <v>64.332784184514</v>
      </c>
      <c r="V106" s="12">
        <f t="shared" si="17"/>
        <v>64.332784184514</v>
      </c>
      <c r="W106" s="12">
        <f t="shared" si="22"/>
        <v>70.18121911037892</v>
      </c>
      <c r="X106" s="53"/>
      <c r="Y106" s="10"/>
      <c r="Z106" s="10"/>
      <c r="AA106" s="10"/>
      <c r="AB106" s="12">
        <f t="shared" si="23"/>
        <v>0</v>
      </c>
      <c r="AC106" s="12">
        <f t="shared" si="18"/>
        <v>13</v>
      </c>
      <c r="AD106" s="12"/>
      <c r="AE106" s="12"/>
      <c r="AF106" s="12">
        <f t="shared" si="24"/>
        <v>13</v>
      </c>
      <c r="AG106" s="12">
        <f t="shared" si="25"/>
        <v>62.28070175438597</v>
      </c>
      <c r="AH106" s="12">
        <f t="shared" si="26"/>
        <v>62.28070175438597</v>
      </c>
      <c r="AI106" s="12">
        <f t="shared" si="27"/>
        <v>67.94258373205741</v>
      </c>
    </row>
    <row r="107" spans="1:35" s="30" customFormat="1" ht="19.5" customHeight="1">
      <c r="A107" s="88" t="s">
        <v>292</v>
      </c>
      <c r="B107" s="88" t="s">
        <v>104</v>
      </c>
      <c r="C107" s="88" t="s">
        <v>174</v>
      </c>
      <c r="D107" s="89" t="s">
        <v>320</v>
      </c>
      <c r="E107" s="89">
        <v>2</v>
      </c>
      <c r="F107" s="58">
        <v>563</v>
      </c>
      <c r="G107" s="8">
        <v>566</v>
      </c>
      <c r="H107" s="51">
        <f t="shared" si="28"/>
        <v>3</v>
      </c>
      <c r="I107" s="59">
        <v>7</v>
      </c>
      <c r="J107" s="59">
        <v>2.5</v>
      </c>
      <c r="K107" s="59">
        <v>1</v>
      </c>
      <c r="L107" s="59"/>
      <c r="M107" s="60">
        <v>1</v>
      </c>
      <c r="N107" s="61">
        <f t="shared" si="19"/>
        <v>11.5</v>
      </c>
      <c r="O107" s="95"/>
      <c r="P107" s="94"/>
      <c r="Q107" s="11">
        <f t="shared" si="20"/>
        <v>11.5</v>
      </c>
      <c r="R107" s="11">
        <v>1</v>
      </c>
      <c r="S107" s="62">
        <v>32</v>
      </c>
      <c r="T107" s="59">
        <f>N107*35.5+S107</f>
        <v>440.25</v>
      </c>
      <c r="U107" s="63">
        <f t="shared" si="21"/>
        <v>44.13854351687389</v>
      </c>
      <c r="V107" s="63">
        <f t="shared" si="17"/>
        <v>49.822380106571934</v>
      </c>
      <c r="W107" s="12">
        <f t="shared" si="22"/>
        <v>65.58614564831261</v>
      </c>
      <c r="X107" s="64"/>
      <c r="Y107" s="65"/>
      <c r="Z107" s="65"/>
      <c r="AA107" s="65"/>
      <c r="AB107" s="59">
        <f t="shared" si="23"/>
        <v>0</v>
      </c>
      <c r="AC107" s="59">
        <f t="shared" si="18"/>
        <v>11.5</v>
      </c>
      <c r="AD107" s="63"/>
      <c r="AE107" s="63"/>
      <c r="AF107" s="12">
        <f t="shared" si="24"/>
        <v>11.5</v>
      </c>
      <c r="AG107" s="12">
        <f t="shared" si="25"/>
        <v>43.90459363957597</v>
      </c>
      <c r="AH107" s="12">
        <f t="shared" si="26"/>
        <v>49.5583038869258</v>
      </c>
      <c r="AI107" s="12">
        <f t="shared" si="27"/>
        <v>65.23851590106007</v>
      </c>
    </row>
    <row r="108" spans="1:35" s="30" customFormat="1" ht="19.5" customHeight="1">
      <c r="A108" s="119" t="s">
        <v>306</v>
      </c>
      <c r="B108" s="120"/>
      <c r="C108" s="120"/>
      <c r="D108" s="120"/>
      <c r="E108" s="121"/>
      <c r="F108" s="66">
        <f aca="true" t="shared" si="29" ref="F108:N108">SUM(F10:F107)</f>
        <v>53734</v>
      </c>
      <c r="G108" s="66">
        <f t="shared" si="29"/>
        <v>53496</v>
      </c>
      <c r="H108" s="66">
        <f t="shared" si="29"/>
        <v>-238</v>
      </c>
      <c r="I108" s="21">
        <f>SUM(I10:I107)</f>
        <v>500</v>
      </c>
      <c r="J108" s="21">
        <f t="shared" si="29"/>
        <v>46.5</v>
      </c>
      <c r="K108" s="21">
        <f t="shared" si="29"/>
        <v>42</v>
      </c>
      <c r="L108" s="21">
        <f t="shared" si="29"/>
        <v>20</v>
      </c>
      <c r="M108" s="21">
        <f t="shared" si="29"/>
        <v>9</v>
      </c>
      <c r="N108" s="21">
        <f t="shared" si="29"/>
        <v>617.5</v>
      </c>
      <c r="O108" s="112">
        <f>SUM(O10:O107)</f>
        <v>-4</v>
      </c>
      <c r="P108" s="112">
        <f>SUM(P10:P107)</f>
        <v>4</v>
      </c>
      <c r="Q108" s="21">
        <f>SUM(Q10:Q107)</f>
        <v>617.5</v>
      </c>
      <c r="R108" s="21">
        <f>SUM(R10:R107)</f>
        <v>6.88</v>
      </c>
      <c r="S108" s="21">
        <f>SUM(S10:S107)</f>
        <v>220</v>
      </c>
      <c r="T108" s="21">
        <f>N108*35.5+S108</f>
        <v>22141.25</v>
      </c>
      <c r="U108" s="21">
        <f t="shared" si="21"/>
        <v>33.033088919492315</v>
      </c>
      <c r="V108" s="21">
        <f t="shared" si="17"/>
        <v>33.442513120184614</v>
      </c>
      <c r="W108" s="23">
        <f t="shared" si="22"/>
        <v>37.83591394647709</v>
      </c>
      <c r="X108" s="24">
        <f>SUM(X10:X107)</f>
        <v>0</v>
      </c>
      <c r="Y108" s="21">
        <f>SUM(Y10:Y107)</f>
        <v>0</v>
      </c>
      <c r="Z108" s="21">
        <f>SUM(Z10:Z107)</f>
        <v>0</v>
      </c>
      <c r="AA108" s="21">
        <f>SUM(AA10:AA107)</f>
        <v>0</v>
      </c>
      <c r="AB108" s="21">
        <f>SUM(AB10:AB107)</f>
        <v>0</v>
      </c>
      <c r="AC108" s="21">
        <f t="shared" si="18"/>
        <v>617.5</v>
      </c>
      <c r="AD108" s="21">
        <f>SUM(AD10:AD107)</f>
        <v>0</v>
      </c>
      <c r="AE108" s="21">
        <f>SUM(AE10:AE107)</f>
        <v>0</v>
      </c>
      <c r="AF108" s="21">
        <f>Q108+AA108+AB108</f>
        <v>617.5</v>
      </c>
      <c r="AG108" s="21">
        <f t="shared" si="25"/>
        <v>33.18005084492299</v>
      </c>
      <c r="AH108" s="21">
        <f t="shared" si="26"/>
        <v>33.59129654553612</v>
      </c>
      <c r="AI108" s="21">
        <f t="shared" si="27"/>
        <v>38.004243307910876</v>
      </c>
    </row>
    <row r="109" spans="4:28" s="30" customFormat="1" ht="15.75">
      <c r="D109" s="27"/>
      <c r="F109" s="27"/>
      <c r="H109" s="27"/>
      <c r="X109" s="27"/>
      <c r="Y109" s="34"/>
      <c r="Z109" s="34"/>
      <c r="AA109" s="34"/>
      <c r="AB109" s="34"/>
    </row>
    <row r="110" spans="4:28" s="30" customFormat="1" ht="15.75">
      <c r="D110" s="27"/>
      <c r="F110" s="27"/>
      <c r="H110" s="27"/>
      <c r="X110" s="27"/>
      <c r="Y110" s="34"/>
      <c r="Z110" s="34"/>
      <c r="AA110" s="34"/>
      <c r="AB110" s="34"/>
    </row>
    <row r="111" spans="6:8" ht="15.75">
      <c r="F111" s="4"/>
      <c r="H111" s="4"/>
    </row>
    <row r="112" spans="6:8" ht="15.75">
      <c r="F112" s="4"/>
      <c r="G112" s="67"/>
      <c r="H112" s="4"/>
    </row>
    <row r="113" spans="6:8" ht="15.75">
      <c r="F113" s="4"/>
      <c r="H113" s="4"/>
    </row>
    <row r="114" spans="6:8" ht="15.75">
      <c r="F114" s="4"/>
      <c r="H114" s="4"/>
    </row>
    <row r="115" spans="6:8" ht="15.75">
      <c r="F115" s="4"/>
      <c r="H115" s="4"/>
    </row>
    <row r="116" spans="6:8" ht="15.75">
      <c r="F116" s="4"/>
      <c r="H116" s="4"/>
    </row>
    <row r="117" spans="6:8" ht="15.75">
      <c r="F117" s="4"/>
      <c r="H117" s="4"/>
    </row>
    <row r="118" spans="6:8" ht="15.75">
      <c r="F118" s="4"/>
      <c r="H118" s="4"/>
    </row>
    <row r="119" spans="6:8" ht="15.75">
      <c r="F119" s="4"/>
      <c r="H119" s="4"/>
    </row>
    <row r="120" spans="6:8" ht="15.75">
      <c r="F120" s="4"/>
      <c r="H120" s="4"/>
    </row>
    <row r="121" spans="6:8" ht="15.75">
      <c r="F121" s="4"/>
      <c r="H121" s="4"/>
    </row>
    <row r="122" spans="6:8" ht="15.75">
      <c r="F122" s="4"/>
      <c r="H122" s="4"/>
    </row>
    <row r="123" spans="6:8" ht="15.75">
      <c r="F123" s="4"/>
      <c r="H123" s="4"/>
    </row>
    <row r="124" spans="6:8" ht="15.75">
      <c r="F124" s="4"/>
      <c r="H124" s="4"/>
    </row>
    <row r="125" spans="6:8" ht="15.75">
      <c r="F125" s="4"/>
      <c r="H125" s="4"/>
    </row>
    <row r="126" spans="6:8" ht="15.75">
      <c r="F126" s="4"/>
      <c r="H126" s="4"/>
    </row>
    <row r="127" spans="6:8" ht="15.75">
      <c r="F127" s="4"/>
      <c r="H127" s="4"/>
    </row>
    <row r="128" spans="6:8" ht="15.75">
      <c r="F128" s="4"/>
      <c r="H128" s="4"/>
    </row>
    <row r="129" spans="6:8" ht="15.75">
      <c r="F129" s="4"/>
      <c r="H129" s="4"/>
    </row>
    <row r="130" spans="6:8" ht="15.75">
      <c r="F130" s="4"/>
      <c r="H130" s="4"/>
    </row>
    <row r="131" spans="6:8" ht="15.75">
      <c r="F131" s="4"/>
      <c r="H131" s="4"/>
    </row>
    <row r="132" spans="6:8" ht="15.75">
      <c r="F132" s="4"/>
      <c r="H132" s="4"/>
    </row>
    <row r="133" spans="6:8" ht="15.75">
      <c r="F133" s="4"/>
      <c r="H133" s="4"/>
    </row>
    <row r="134" spans="6:8" ht="15.75">
      <c r="F134" s="4"/>
      <c r="H134" s="4"/>
    </row>
    <row r="135" spans="6:8" ht="15.75">
      <c r="F135" s="4"/>
      <c r="H135" s="4"/>
    </row>
    <row r="136" spans="6:8" ht="15.75">
      <c r="F136" s="4"/>
      <c r="H136" s="4"/>
    </row>
    <row r="137" spans="6:8" ht="15.75">
      <c r="F137" s="4"/>
      <c r="H137" s="4"/>
    </row>
    <row r="138" spans="6:8" ht="15.75">
      <c r="F138" s="4"/>
      <c r="H138" s="4"/>
    </row>
    <row r="139" spans="6:8" ht="15.75">
      <c r="F139" s="4"/>
      <c r="H139" s="4"/>
    </row>
    <row r="140" spans="6:8" ht="15.75">
      <c r="F140" s="4"/>
      <c r="H140" s="4"/>
    </row>
    <row r="141" spans="6:8" ht="15.75">
      <c r="F141" s="4"/>
      <c r="H141" s="4"/>
    </row>
    <row r="142" spans="6:8" ht="15.75">
      <c r="F142" s="4"/>
      <c r="H142" s="4"/>
    </row>
    <row r="143" spans="6:8" ht="15.75">
      <c r="F143" s="4"/>
      <c r="H143" s="4"/>
    </row>
    <row r="144" spans="6:8" ht="15.75">
      <c r="F144" s="4"/>
      <c r="H144" s="4"/>
    </row>
    <row r="145" spans="6:8" ht="15.75">
      <c r="F145" s="4"/>
      <c r="H145" s="4"/>
    </row>
    <row r="146" spans="6:8" ht="15.75">
      <c r="F146" s="4"/>
      <c r="H146" s="4"/>
    </row>
    <row r="147" spans="6:8" ht="15.75">
      <c r="F147" s="4"/>
      <c r="H147" s="4"/>
    </row>
    <row r="148" spans="6:8" ht="15.75">
      <c r="F148" s="4"/>
      <c r="H148" s="4"/>
    </row>
    <row r="149" spans="6:8" ht="15.75">
      <c r="F149" s="4"/>
      <c r="H149" s="4"/>
    </row>
    <row r="150" spans="6:8" ht="15.75">
      <c r="F150" s="4"/>
      <c r="H150" s="4"/>
    </row>
    <row r="151" spans="6:8" ht="15.75">
      <c r="F151" s="4"/>
      <c r="H151" s="4"/>
    </row>
    <row r="152" spans="6:8" ht="15.75">
      <c r="F152" s="4"/>
      <c r="H152" s="4"/>
    </row>
    <row r="153" spans="6:8" ht="15.75">
      <c r="F153" s="4"/>
      <c r="H153" s="4"/>
    </row>
    <row r="154" spans="6:8" ht="15.75">
      <c r="F154" s="4"/>
      <c r="H154" s="4"/>
    </row>
    <row r="155" spans="6:8" ht="15.75">
      <c r="F155" s="4"/>
      <c r="H155" s="4"/>
    </row>
    <row r="156" spans="6:8" ht="15.75">
      <c r="F156" s="4"/>
      <c r="H156" s="4"/>
    </row>
    <row r="157" spans="6:8" ht="15.75">
      <c r="F157" s="4"/>
      <c r="H157" s="4"/>
    </row>
    <row r="158" spans="6:8" ht="15.75">
      <c r="F158" s="4"/>
      <c r="H158" s="4"/>
    </row>
    <row r="159" spans="6:8" ht="15.75">
      <c r="F159" s="4"/>
      <c r="H159" s="4"/>
    </row>
    <row r="160" spans="6:8" ht="15.75">
      <c r="F160" s="4"/>
      <c r="H160" s="4"/>
    </row>
    <row r="161" spans="6:8" ht="15.75">
      <c r="F161" s="4"/>
      <c r="H161" s="4"/>
    </row>
    <row r="162" spans="6:8" ht="15.75">
      <c r="F162" s="4"/>
      <c r="H162" s="4"/>
    </row>
    <row r="163" spans="6:8" ht="15.75">
      <c r="F163" s="4"/>
      <c r="H163" s="4"/>
    </row>
    <row r="164" spans="6:8" ht="15.75">
      <c r="F164" s="4"/>
      <c r="H164" s="4"/>
    </row>
    <row r="165" spans="6:8" ht="15.75">
      <c r="F165" s="4"/>
      <c r="H165" s="4"/>
    </row>
    <row r="166" spans="6:8" ht="15.75">
      <c r="F166" s="4"/>
      <c r="H166" s="4"/>
    </row>
    <row r="167" spans="6:8" ht="15.75">
      <c r="F167" s="4"/>
      <c r="H167" s="4"/>
    </row>
    <row r="168" spans="6:8" ht="15.75">
      <c r="F168" s="4"/>
      <c r="H168" s="4"/>
    </row>
    <row r="169" spans="6:8" ht="15.75">
      <c r="F169" s="4"/>
      <c r="H169" s="4"/>
    </row>
  </sheetData>
  <sheetProtection/>
  <autoFilter ref="B9:AH108"/>
  <mergeCells count="8">
    <mergeCell ref="X8:AF8"/>
    <mergeCell ref="A108:E108"/>
    <mergeCell ref="A4:AI4"/>
    <mergeCell ref="AG8:AI8"/>
    <mergeCell ref="X7:AI7"/>
    <mergeCell ref="I8:R8"/>
    <mergeCell ref="I7:W7"/>
    <mergeCell ref="S8:W8"/>
  </mergeCells>
  <printOptions horizontalCentered="1"/>
  <pageMargins left="0" right="0" top="0.1968503937007874" bottom="0.1968503937007874" header="0.15748031496062992" footer="0.15748031496062992"/>
  <pageSetup fitToHeight="2" fitToWidth="1" horizontalDpi="600" verticalDpi="600" orientation="landscape" paperSize="8" scale="60" r:id="rId1"/>
  <rowBreaks count="1" manualBreakCount="1">
    <brk id="60" max="34" man="1"/>
  </rowBreaks>
  <ignoredErrors>
    <ignoredError sqref="AC1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72"/>
  <sheetViews>
    <sheetView tabSelected="1" view="pageBreakPreview" zoomScaleSheetLayoutView="100" zoomScalePageLayoutView="0" workbookViewId="0" topLeftCell="B1">
      <selection activeCell="Z10" sqref="Z10:AA10"/>
    </sheetView>
  </sheetViews>
  <sheetFormatPr defaultColWidth="11.421875" defaultRowHeight="12.75"/>
  <cols>
    <col min="1" max="1" width="12.57421875" style="2" bestFit="1" customWidth="1"/>
    <col min="2" max="2" width="6.421875" style="2" customWidth="1"/>
    <col min="3" max="3" width="23.57421875" style="3" bestFit="1" customWidth="1"/>
    <col min="4" max="4" width="20.7109375" style="2" customWidth="1"/>
    <col min="5" max="5" width="6.421875" style="4" customWidth="1"/>
    <col min="6" max="6" width="7.7109375" style="4" customWidth="1"/>
    <col min="7" max="7" width="7.8515625" style="4" customWidth="1"/>
    <col min="8" max="8" width="6.7109375" style="4" customWidth="1"/>
    <col min="9" max="9" width="8.140625" style="2" customWidth="1"/>
    <col min="10" max="10" width="5.57421875" style="2" customWidth="1"/>
    <col min="11" max="11" width="6.140625" style="2" customWidth="1"/>
    <col min="12" max="12" width="6.421875" style="2" customWidth="1"/>
    <col min="13" max="13" width="8.57421875" style="2" customWidth="1"/>
    <col min="14" max="14" width="5.57421875" style="2" customWidth="1"/>
    <col min="15" max="15" width="6.7109375" style="2" customWidth="1"/>
    <col min="16" max="16" width="10.140625" style="2" customWidth="1"/>
    <col min="17" max="17" width="9.140625" style="4" customWidth="1"/>
    <col min="18" max="18" width="9.00390625" style="2" customWidth="1"/>
    <col min="19" max="19" width="9.140625" style="2" customWidth="1"/>
    <col min="20" max="20" width="9.140625" style="5" customWidth="1"/>
    <col min="21" max="21" width="5.7109375" style="2" customWidth="1"/>
    <col min="22" max="22" width="8.140625" style="2" customWidth="1"/>
    <col min="23" max="23" width="7.8515625" style="2" customWidth="1"/>
    <col min="24" max="24" width="8.57421875" style="2" customWidth="1"/>
    <col min="25" max="25" width="9.7109375" style="2" customWidth="1"/>
    <col min="26" max="27" width="8.7109375" style="2" customWidth="1"/>
    <col min="28" max="28" width="10.8515625" style="2" customWidth="1"/>
    <col min="29" max="29" width="10.421875" style="2" customWidth="1"/>
    <col min="30" max="30" width="7.28125" style="4" customWidth="1"/>
    <col min="31" max="31" width="9.8515625" style="2" customWidth="1"/>
    <col min="32" max="16384" width="11.421875" style="2" customWidth="1"/>
  </cols>
  <sheetData>
    <row r="1" spans="1:14" ht="15.75">
      <c r="A1" s="2" t="s">
        <v>44</v>
      </c>
      <c r="N1" s="2" t="s">
        <v>425</v>
      </c>
    </row>
    <row r="2" spans="1:14" ht="15.75">
      <c r="A2" s="2" t="s">
        <v>47</v>
      </c>
      <c r="N2" s="2" t="s">
        <v>80</v>
      </c>
    </row>
    <row r="4" spans="1:31" ht="15.75">
      <c r="A4" s="122" t="s">
        <v>426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8" spans="9:31" ht="21" customHeight="1">
      <c r="I8" s="126" t="s">
        <v>293</v>
      </c>
      <c r="J8" s="117"/>
      <c r="K8" s="117"/>
      <c r="L8" s="117"/>
      <c r="M8" s="117"/>
      <c r="N8" s="117"/>
      <c r="O8" s="128"/>
      <c r="P8" s="128"/>
      <c r="Q8" s="128"/>
      <c r="R8" s="128"/>
      <c r="S8" s="129"/>
      <c r="T8" s="116" t="s">
        <v>308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3:31" ht="21" customHeight="1">
      <c r="C9" s="6"/>
      <c r="D9" s="7"/>
      <c r="E9" s="28"/>
      <c r="I9" s="126" t="s">
        <v>294</v>
      </c>
      <c r="J9" s="117"/>
      <c r="K9" s="117"/>
      <c r="L9" s="117"/>
      <c r="M9" s="117"/>
      <c r="N9" s="118"/>
      <c r="O9" s="123" t="s">
        <v>297</v>
      </c>
      <c r="P9" s="123"/>
      <c r="Q9" s="123"/>
      <c r="R9" s="123"/>
      <c r="S9" s="127"/>
      <c r="T9" s="116" t="s">
        <v>45</v>
      </c>
      <c r="U9" s="117"/>
      <c r="V9" s="117"/>
      <c r="W9" s="117"/>
      <c r="X9" s="117"/>
      <c r="Y9" s="118"/>
      <c r="Z9" s="68"/>
      <c r="AA9" s="68"/>
      <c r="AB9" s="68"/>
      <c r="AC9" s="126" t="s">
        <v>46</v>
      </c>
      <c r="AD9" s="117"/>
      <c r="AE9" s="118"/>
    </row>
    <row r="10" spans="1:193" s="1" customFormat="1" ht="100.5" customHeight="1">
      <c r="A10" s="35" t="s">
        <v>81</v>
      </c>
      <c r="B10" s="36" t="s">
        <v>36</v>
      </c>
      <c r="C10" s="35" t="s">
        <v>0</v>
      </c>
      <c r="D10" s="35" t="s">
        <v>76</v>
      </c>
      <c r="E10" s="35" t="s">
        <v>319</v>
      </c>
      <c r="F10" s="37" t="s">
        <v>415</v>
      </c>
      <c r="G10" s="37" t="s">
        <v>311</v>
      </c>
      <c r="H10" s="37" t="s">
        <v>77</v>
      </c>
      <c r="I10" s="37" t="s">
        <v>1</v>
      </c>
      <c r="J10" s="37" t="s">
        <v>2</v>
      </c>
      <c r="K10" s="37" t="s">
        <v>41</v>
      </c>
      <c r="L10" s="37" t="s">
        <v>3</v>
      </c>
      <c r="M10" s="38" t="s">
        <v>314</v>
      </c>
      <c r="N10" s="37" t="s">
        <v>299</v>
      </c>
      <c r="O10" s="37" t="s">
        <v>300</v>
      </c>
      <c r="P10" s="37" t="s">
        <v>416</v>
      </c>
      <c r="Q10" s="37" t="s">
        <v>329</v>
      </c>
      <c r="R10" s="37" t="s">
        <v>305</v>
      </c>
      <c r="S10" s="69" t="s">
        <v>304</v>
      </c>
      <c r="T10" s="39" t="s">
        <v>43</v>
      </c>
      <c r="U10" s="37" t="s">
        <v>417</v>
      </c>
      <c r="V10" s="38" t="s">
        <v>307</v>
      </c>
      <c r="W10" s="38" t="s">
        <v>298</v>
      </c>
      <c r="X10" s="37" t="s">
        <v>78</v>
      </c>
      <c r="Y10" s="38" t="s">
        <v>332</v>
      </c>
      <c r="Z10" s="115" t="s">
        <v>424</v>
      </c>
      <c r="AA10" s="115" t="s">
        <v>423</v>
      </c>
      <c r="AB10" s="106" t="s">
        <v>335</v>
      </c>
      <c r="AC10" s="37" t="s">
        <v>418</v>
      </c>
      <c r="AD10" s="37" t="s">
        <v>303</v>
      </c>
      <c r="AE10" s="37" t="s">
        <v>334</v>
      </c>
      <c r="AF10" s="40"/>
      <c r="AG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</row>
    <row r="11" spans="1:193" ht="19.5" customHeight="1">
      <c r="A11" s="90" t="s">
        <v>106</v>
      </c>
      <c r="B11" s="90" t="s">
        <v>37</v>
      </c>
      <c r="C11" s="90" t="s">
        <v>336</v>
      </c>
      <c r="D11" s="90" t="s">
        <v>337</v>
      </c>
      <c r="E11" s="108">
        <v>1</v>
      </c>
      <c r="F11" s="96">
        <v>1221</v>
      </c>
      <c r="G11" s="10">
        <v>1248</v>
      </c>
      <c r="H11" s="9">
        <f>G11-F11</f>
        <v>27</v>
      </c>
      <c r="I11" s="11">
        <v>5</v>
      </c>
      <c r="J11" s="12"/>
      <c r="K11" s="11"/>
      <c r="L11" s="11"/>
      <c r="M11" s="12">
        <f>I11+J11+K11+L11</f>
        <v>5</v>
      </c>
      <c r="N11" s="11"/>
      <c r="O11" s="11"/>
      <c r="P11" s="12">
        <f>M11*35.5+O11</f>
        <v>177.5</v>
      </c>
      <c r="Q11" s="11">
        <f>(I11*35.5)/F11*100</f>
        <v>14.537264537264537</v>
      </c>
      <c r="R11" s="11">
        <f>((I11*35.5)+O11)/F11*100</f>
        <v>14.537264537264537</v>
      </c>
      <c r="S11" s="13">
        <f>(((I11+J11+L11)*35.5+(O11))/F11)*100</f>
        <v>14.537264537264537</v>
      </c>
      <c r="T11" s="14"/>
      <c r="U11" s="9"/>
      <c r="V11" s="10"/>
      <c r="W11" s="9"/>
      <c r="X11" s="11">
        <f>T11+U11</f>
        <v>0</v>
      </c>
      <c r="Y11" s="12">
        <f>M11+T11+U11</f>
        <v>5</v>
      </c>
      <c r="Z11" s="12"/>
      <c r="AA11" s="12"/>
      <c r="AB11" s="12">
        <f>Y11+Z11+AA11</f>
        <v>5</v>
      </c>
      <c r="AC11" s="11">
        <f>(I11*35.5)/G11*100</f>
        <v>14.222756410256409</v>
      </c>
      <c r="AD11" s="11">
        <f>((I11*35.5)+(O11+W11))/G11*100</f>
        <v>14.222756410256409</v>
      </c>
      <c r="AE11" s="12">
        <f>(((I11+J11+L11+T11+U11)*35.5)+(O11+W11))/G11*100</f>
        <v>14.222756410256409</v>
      </c>
      <c r="AF11" s="15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</row>
    <row r="12" spans="1:193" ht="19.5" customHeight="1">
      <c r="A12" s="91" t="s">
        <v>107</v>
      </c>
      <c r="B12" s="91" t="s">
        <v>159</v>
      </c>
      <c r="C12" s="91" t="s">
        <v>336</v>
      </c>
      <c r="D12" s="91" t="s">
        <v>338</v>
      </c>
      <c r="E12" s="109">
        <v>2</v>
      </c>
      <c r="F12" s="96">
        <v>658</v>
      </c>
      <c r="G12" s="10">
        <v>644</v>
      </c>
      <c r="H12" s="9">
        <f aca="true" t="shared" si="0" ref="H12:H64">G12-F12</f>
        <v>-14</v>
      </c>
      <c r="I12" s="11">
        <v>3.5</v>
      </c>
      <c r="J12" s="12"/>
      <c r="K12" s="11">
        <v>0.5</v>
      </c>
      <c r="L12" s="11"/>
      <c r="M12" s="12">
        <f aca="true" t="shared" si="1" ref="M12:M64">I12+J12+K12+L12</f>
        <v>4</v>
      </c>
      <c r="N12" s="11"/>
      <c r="O12" s="11"/>
      <c r="P12" s="12">
        <f aca="true" t="shared" si="2" ref="P12:P64">M12*35.5+O12</f>
        <v>142</v>
      </c>
      <c r="Q12" s="11">
        <f aca="true" t="shared" si="3" ref="Q12:Q64">(I12*35.5)/F12*100</f>
        <v>18.882978723404257</v>
      </c>
      <c r="R12" s="11">
        <f aca="true" t="shared" si="4" ref="R12:R64">((I12*35.5)+O12)/F12*100</f>
        <v>18.882978723404257</v>
      </c>
      <c r="S12" s="16">
        <f aca="true" t="shared" si="5" ref="S12:S64">(((I12+J12+L12)*35.5+(O12))/F12)*100</f>
        <v>18.882978723404257</v>
      </c>
      <c r="T12" s="14"/>
      <c r="U12" s="72"/>
      <c r="V12" s="10"/>
      <c r="W12" s="9"/>
      <c r="X12" s="11">
        <f aca="true" t="shared" si="6" ref="X12:X64">T12+U12</f>
        <v>0</v>
      </c>
      <c r="Y12" s="12">
        <f aca="true" t="shared" si="7" ref="Y12:Y64">M12+T12+U12</f>
        <v>4</v>
      </c>
      <c r="Z12" s="12"/>
      <c r="AA12" s="12"/>
      <c r="AB12" s="12">
        <f aca="true" t="shared" si="8" ref="AB12:AB63">Y12+Z12+AA12</f>
        <v>4</v>
      </c>
      <c r="AC12" s="11">
        <f aca="true" t="shared" si="9" ref="AC12:AC64">(I12*35.5)/G12*100</f>
        <v>19.293478260869566</v>
      </c>
      <c r="AD12" s="11">
        <f aca="true" t="shared" si="10" ref="AD12:AD64">((I12*35.5)+(O12+W12))/G12*100</f>
        <v>19.293478260869566</v>
      </c>
      <c r="AE12" s="12">
        <f>(((I12+J12+L12+T12+U12)*35.5)+(O12+W12))/G12*100</f>
        <v>19.293478260869566</v>
      </c>
      <c r="AF12" s="15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</row>
    <row r="13" spans="1:193" ht="19.5" customHeight="1">
      <c r="A13" s="91" t="s">
        <v>108</v>
      </c>
      <c r="B13" s="91" t="s">
        <v>37</v>
      </c>
      <c r="C13" s="91" t="s">
        <v>339</v>
      </c>
      <c r="D13" s="91" t="s">
        <v>340</v>
      </c>
      <c r="E13" s="109">
        <v>2</v>
      </c>
      <c r="F13" s="96">
        <v>1124</v>
      </c>
      <c r="G13" s="10">
        <v>1089</v>
      </c>
      <c r="H13" s="9">
        <f t="shared" si="0"/>
        <v>-35</v>
      </c>
      <c r="I13" s="11">
        <v>5</v>
      </c>
      <c r="J13" s="12"/>
      <c r="K13" s="11"/>
      <c r="L13" s="11"/>
      <c r="M13" s="12">
        <f t="shared" si="1"/>
        <v>5</v>
      </c>
      <c r="N13" s="11"/>
      <c r="O13" s="11"/>
      <c r="P13" s="12">
        <f t="shared" si="2"/>
        <v>177.5</v>
      </c>
      <c r="Q13" s="11">
        <f t="shared" si="3"/>
        <v>15.791814946619217</v>
      </c>
      <c r="R13" s="11">
        <f t="shared" si="4"/>
        <v>15.791814946619217</v>
      </c>
      <c r="S13" s="16">
        <f t="shared" si="5"/>
        <v>15.791814946619217</v>
      </c>
      <c r="T13" s="70"/>
      <c r="U13" s="9"/>
      <c r="V13" s="71"/>
      <c r="W13" s="9"/>
      <c r="X13" s="11">
        <f t="shared" si="6"/>
        <v>0</v>
      </c>
      <c r="Y13" s="12">
        <f t="shared" si="7"/>
        <v>5</v>
      </c>
      <c r="Z13" s="12"/>
      <c r="AA13" s="12"/>
      <c r="AB13" s="12">
        <f t="shared" si="8"/>
        <v>5</v>
      </c>
      <c r="AC13" s="11">
        <f t="shared" si="9"/>
        <v>16.299357208448118</v>
      </c>
      <c r="AD13" s="11">
        <f t="shared" si="10"/>
        <v>16.299357208448118</v>
      </c>
      <c r="AE13" s="12">
        <f aca="true" t="shared" si="11" ref="AE13:AE18">(((I13+J13+L13+T13+U13)*35.5)+(O13+W13))/G13*100</f>
        <v>16.299357208448118</v>
      </c>
      <c r="AF13" s="15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</row>
    <row r="14" spans="1:193" ht="19.5" customHeight="1">
      <c r="A14" s="91" t="s">
        <v>109</v>
      </c>
      <c r="B14" s="91" t="s">
        <v>159</v>
      </c>
      <c r="C14" s="91" t="s">
        <v>339</v>
      </c>
      <c r="D14" s="91" t="s">
        <v>341</v>
      </c>
      <c r="E14" s="109">
        <v>2</v>
      </c>
      <c r="F14" s="96">
        <v>474</v>
      </c>
      <c r="G14" s="10">
        <v>496</v>
      </c>
      <c r="H14" s="9">
        <f t="shared" si="0"/>
        <v>22</v>
      </c>
      <c r="I14" s="11">
        <v>7.5</v>
      </c>
      <c r="J14" s="12"/>
      <c r="K14" s="11">
        <v>0.5</v>
      </c>
      <c r="L14" s="11"/>
      <c r="M14" s="12">
        <f t="shared" si="1"/>
        <v>8</v>
      </c>
      <c r="N14" s="11"/>
      <c r="O14" s="11"/>
      <c r="P14" s="12">
        <f t="shared" si="2"/>
        <v>284</v>
      </c>
      <c r="Q14" s="11">
        <f t="shared" si="3"/>
        <v>56.17088607594937</v>
      </c>
      <c r="R14" s="11">
        <f t="shared" si="4"/>
        <v>56.17088607594937</v>
      </c>
      <c r="S14" s="16">
        <f t="shared" si="5"/>
        <v>56.17088607594937</v>
      </c>
      <c r="T14" s="14"/>
      <c r="U14" s="73"/>
      <c r="V14" s="10"/>
      <c r="W14" s="9"/>
      <c r="X14" s="11">
        <f t="shared" si="6"/>
        <v>0</v>
      </c>
      <c r="Y14" s="12">
        <f t="shared" si="7"/>
        <v>8</v>
      </c>
      <c r="Z14" s="12"/>
      <c r="AA14" s="12"/>
      <c r="AB14" s="12">
        <f t="shared" si="8"/>
        <v>8</v>
      </c>
      <c r="AC14" s="11">
        <f t="shared" si="9"/>
        <v>53.67943548387096</v>
      </c>
      <c r="AD14" s="11">
        <f t="shared" si="10"/>
        <v>53.67943548387096</v>
      </c>
      <c r="AE14" s="12">
        <f t="shared" si="11"/>
        <v>53.67943548387096</v>
      </c>
      <c r="AF14" s="15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</row>
    <row r="15" spans="1:193" ht="19.5" customHeight="1">
      <c r="A15" s="91" t="s">
        <v>110</v>
      </c>
      <c r="B15" s="91" t="s">
        <v>159</v>
      </c>
      <c r="C15" s="91" t="s">
        <v>342</v>
      </c>
      <c r="D15" s="91" t="s">
        <v>343</v>
      </c>
      <c r="E15" s="109">
        <v>3</v>
      </c>
      <c r="F15" s="96">
        <v>294</v>
      </c>
      <c r="G15" s="10">
        <v>294</v>
      </c>
      <c r="H15" s="9">
        <f t="shared" si="0"/>
        <v>0</v>
      </c>
      <c r="I15" s="11">
        <v>3.5</v>
      </c>
      <c r="J15" s="12"/>
      <c r="K15" s="11"/>
      <c r="L15" s="11"/>
      <c r="M15" s="12">
        <f t="shared" si="1"/>
        <v>3.5</v>
      </c>
      <c r="N15" s="11"/>
      <c r="O15" s="11"/>
      <c r="P15" s="12">
        <f t="shared" si="2"/>
        <v>124.25</v>
      </c>
      <c r="Q15" s="11">
        <f t="shared" si="3"/>
        <v>42.26190476190476</v>
      </c>
      <c r="R15" s="11">
        <f t="shared" si="4"/>
        <v>42.26190476190476</v>
      </c>
      <c r="S15" s="16">
        <f t="shared" si="5"/>
        <v>42.26190476190476</v>
      </c>
      <c r="T15" s="14"/>
      <c r="U15" s="9"/>
      <c r="V15" s="10"/>
      <c r="W15" s="9"/>
      <c r="X15" s="11">
        <f t="shared" si="6"/>
        <v>0</v>
      </c>
      <c r="Y15" s="12">
        <f t="shared" si="7"/>
        <v>3.5</v>
      </c>
      <c r="Z15" s="12"/>
      <c r="AA15" s="12"/>
      <c r="AB15" s="12">
        <f t="shared" si="8"/>
        <v>3.5</v>
      </c>
      <c r="AC15" s="11">
        <f t="shared" si="9"/>
        <v>42.26190476190476</v>
      </c>
      <c r="AD15" s="11">
        <f t="shared" si="10"/>
        <v>42.26190476190476</v>
      </c>
      <c r="AE15" s="12">
        <f t="shared" si="11"/>
        <v>42.26190476190476</v>
      </c>
      <c r="AF15" s="15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</row>
    <row r="16" spans="1:193" ht="19.5" customHeight="1">
      <c r="A16" s="91" t="s">
        <v>111</v>
      </c>
      <c r="B16" s="91" t="s">
        <v>37</v>
      </c>
      <c r="C16" s="91" t="s">
        <v>344</v>
      </c>
      <c r="D16" s="91" t="s">
        <v>345</v>
      </c>
      <c r="E16" s="109">
        <v>1</v>
      </c>
      <c r="F16" s="96">
        <v>1250</v>
      </c>
      <c r="G16" s="10">
        <v>1319</v>
      </c>
      <c r="H16" s="9">
        <f t="shared" si="0"/>
        <v>69</v>
      </c>
      <c r="I16" s="11">
        <v>4.5</v>
      </c>
      <c r="J16" s="12"/>
      <c r="K16" s="11"/>
      <c r="L16" s="11"/>
      <c r="M16" s="12">
        <f t="shared" si="1"/>
        <v>4.5</v>
      </c>
      <c r="N16" s="11"/>
      <c r="O16" s="11"/>
      <c r="P16" s="12">
        <f t="shared" si="2"/>
        <v>159.75</v>
      </c>
      <c r="Q16" s="11">
        <f t="shared" si="3"/>
        <v>12.78</v>
      </c>
      <c r="R16" s="11">
        <f t="shared" si="4"/>
        <v>12.78</v>
      </c>
      <c r="S16" s="16">
        <f t="shared" si="5"/>
        <v>12.78</v>
      </c>
      <c r="T16" s="14"/>
      <c r="U16" s="9"/>
      <c r="V16" s="10"/>
      <c r="W16" s="9"/>
      <c r="X16" s="11">
        <f t="shared" si="6"/>
        <v>0</v>
      </c>
      <c r="Y16" s="12">
        <f t="shared" si="7"/>
        <v>4.5</v>
      </c>
      <c r="Z16" s="12"/>
      <c r="AA16" s="12"/>
      <c r="AB16" s="12">
        <f t="shared" si="8"/>
        <v>4.5</v>
      </c>
      <c r="AC16" s="11">
        <f t="shared" si="9"/>
        <v>12.11144806671721</v>
      </c>
      <c r="AD16" s="11">
        <f t="shared" si="10"/>
        <v>12.11144806671721</v>
      </c>
      <c r="AE16" s="12">
        <f t="shared" si="11"/>
        <v>12.11144806671721</v>
      </c>
      <c r="AF16" s="15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</row>
    <row r="17" spans="1:193" ht="19.5" customHeight="1">
      <c r="A17" s="91" t="s">
        <v>112</v>
      </c>
      <c r="B17" s="91" t="s">
        <v>159</v>
      </c>
      <c r="C17" s="91" t="s">
        <v>344</v>
      </c>
      <c r="D17" s="91" t="s">
        <v>346</v>
      </c>
      <c r="E17" s="109">
        <v>3</v>
      </c>
      <c r="F17" s="96">
        <v>344</v>
      </c>
      <c r="G17" s="10">
        <v>348</v>
      </c>
      <c r="H17" s="9">
        <f t="shared" si="0"/>
        <v>4</v>
      </c>
      <c r="I17" s="11">
        <v>4.5</v>
      </c>
      <c r="J17" s="12"/>
      <c r="K17" s="11"/>
      <c r="L17" s="11"/>
      <c r="M17" s="12">
        <f t="shared" si="1"/>
        <v>4.5</v>
      </c>
      <c r="N17" s="11"/>
      <c r="O17" s="11"/>
      <c r="P17" s="12">
        <f t="shared" si="2"/>
        <v>159.75</v>
      </c>
      <c r="Q17" s="11">
        <f t="shared" si="3"/>
        <v>46.43895348837209</v>
      </c>
      <c r="R17" s="11">
        <f t="shared" si="4"/>
        <v>46.43895348837209</v>
      </c>
      <c r="S17" s="16">
        <f t="shared" si="5"/>
        <v>46.43895348837209</v>
      </c>
      <c r="T17" s="14"/>
      <c r="U17" s="9"/>
      <c r="V17" s="10"/>
      <c r="W17" s="9"/>
      <c r="X17" s="11">
        <f t="shared" si="6"/>
        <v>0</v>
      </c>
      <c r="Y17" s="12">
        <f t="shared" si="7"/>
        <v>4.5</v>
      </c>
      <c r="Z17" s="12"/>
      <c r="AA17" s="12"/>
      <c r="AB17" s="12">
        <f t="shared" si="8"/>
        <v>4.5</v>
      </c>
      <c r="AC17" s="11">
        <f t="shared" si="9"/>
        <v>45.9051724137931</v>
      </c>
      <c r="AD17" s="11">
        <f t="shared" si="10"/>
        <v>45.9051724137931</v>
      </c>
      <c r="AE17" s="12">
        <f t="shared" si="11"/>
        <v>45.9051724137931</v>
      </c>
      <c r="AF17" s="15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</row>
    <row r="18" spans="1:193" ht="19.5" customHeight="1">
      <c r="A18" s="91" t="s">
        <v>113</v>
      </c>
      <c r="B18" s="91" t="s">
        <v>37</v>
      </c>
      <c r="C18" s="91" t="s">
        <v>347</v>
      </c>
      <c r="D18" s="91" t="s">
        <v>348</v>
      </c>
      <c r="E18" s="109">
        <v>1</v>
      </c>
      <c r="F18" s="96">
        <v>1185</v>
      </c>
      <c r="G18" s="10">
        <v>1273</v>
      </c>
      <c r="H18" s="9">
        <f t="shared" si="0"/>
        <v>88</v>
      </c>
      <c r="I18" s="11">
        <v>4.5</v>
      </c>
      <c r="J18" s="12"/>
      <c r="K18" s="11"/>
      <c r="L18" s="11"/>
      <c r="M18" s="12">
        <f t="shared" si="1"/>
        <v>4.5</v>
      </c>
      <c r="N18" s="11"/>
      <c r="O18" s="11"/>
      <c r="P18" s="12">
        <f t="shared" si="2"/>
        <v>159.75</v>
      </c>
      <c r="Q18" s="11">
        <f t="shared" si="3"/>
        <v>13.481012658227847</v>
      </c>
      <c r="R18" s="11">
        <f t="shared" si="4"/>
        <v>13.481012658227847</v>
      </c>
      <c r="S18" s="16">
        <f t="shared" si="5"/>
        <v>13.481012658227847</v>
      </c>
      <c r="T18" s="14"/>
      <c r="U18" s="9"/>
      <c r="V18" s="10"/>
      <c r="W18" s="9"/>
      <c r="X18" s="11">
        <f t="shared" si="6"/>
        <v>0</v>
      </c>
      <c r="Y18" s="12">
        <f t="shared" si="7"/>
        <v>4.5</v>
      </c>
      <c r="Z18" s="12"/>
      <c r="AA18" s="12"/>
      <c r="AB18" s="12">
        <f t="shared" si="8"/>
        <v>4.5</v>
      </c>
      <c r="AC18" s="11">
        <f t="shared" si="9"/>
        <v>12.549096622152394</v>
      </c>
      <c r="AD18" s="11">
        <f t="shared" si="10"/>
        <v>12.549096622152394</v>
      </c>
      <c r="AE18" s="12">
        <f t="shared" si="11"/>
        <v>12.549096622152394</v>
      </c>
      <c r="AF18" s="15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</row>
    <row r="19" spans="1:193" ht="19.5" customHeight="1">
      <c r="A19" s="91" t="s">
        <v>114</v>
      </c>
      <c r="B19" s="91" t="s">
        <v>38</v>
      </c>
      <c r="C19" s="91" t="s">
        <v>347</v>
      </c>
      <c r="D19" s="91" t="s">
        <v>349</v>
      </c>
      <c r="E19" s="109">
        <v>2</v>
      </c>
      <c r="F19" s="96">
        <v>692</v>
      </c>
      <c r="G19" s="10">
        <v>731</v>
      </c>
      <c r="H19" s="9">
        <f t="shared" si="0"/>
        <v>39</v>
      </c>
      <c r="I19" s="11">
        <v>3.5</v>
      </c>
      <c r="J19" s="12"/>
      <c r="K19" s="11"/>
      <c r="L19" s="11"/>
      <c r="M19" s="12">
        <f t="shared" si="1"/>
        <v>3.5</v>
      </c>
      <c r="N19" s="11">
        <v>0.56</v>
      </c>
      <c r="O19" s="11">
        <v>18</v>
      </c>
      <c r="P19" s="12">
        <f t="shared" si="2"/>
        <v>142.25</v>
      </c>
      <c r="Q19" s="11">
        <f t="shared" si="3"/>
        <v>17.95520231213873</v>
      </c>
      <c r="R19" s="11">
        <f t="shared" si="4"/>
        <v>20.55635838150289</v>
      </c>
      <c r="S19" s="16">
        <f t="shared" si="5"/>
        <v>20.55635838150289</v>
      </c>
      <c r="T19" s="14"/>
      <c r="U19" s="9"/>
      <c r="V19" s="10"/>
      <c r="W19" s="9"/>
      <c r="X19" s="11">
        <f t="shared" si="6"/>
        <v>0</v>
      </c>
      <c r="Y19" s="12">
        <f t="shared" si="7"/>
        <v>3.5</v>
      </c>
      <c r="Z19" s="12"/>
      <c r="AA19" s="12"/>
      <c r="AB19" s="12">
        <f t="shared" si="8"/>
        <v>3.5</v>
      </c>
      <c r="AC19" s="11">
        <f t="shared" si="9"/>
        <v>16.997264021887826</v>
      </c>
      <c r="AD19" s="11">
        <f t="shared" si="10"/>
        <v>19.459644322845417</v>
      </c>
      <c r="AE19" s="12">
        <f>(((I19+J19+L19+T19+U19)*35.5)+(O19+W19))/G19*100</f>
        <v>19.459644322845417</v>
      </c>
      <c r="AF19" s="15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</row>
    <row r="20" spans="1:193" ht="19.5" customHeight="1">
      <c r="A20" s="91" t="s">
        <v>115</v>
      </c>
      <c r="B20" s="91" t="s">
        <v>37</v>
      </c>
      <c r="C20" s="91" t="s">
        <v>350</v>
      </c>
      <c r="D20" s="91" t="s">
        <v>351</v>
      </c>
      <c r="E20" s="109">
        <v>2</v>
      </c>
      <c r="F20" s="96">
        <v>850</v>
      </c>
      <c r="G20" s="10">
        <v>833</v>
      </c>
      <c r="H20" s="9">
        <f t="shared" si="0"/>
        <v>-17</v>
      </c>
      <c r="I20" s="11">
        <v>4.5</v>
      </c>
      <c r="J20" s="12"/>
      <c r="K20" s="11"/>
      <c r="L20" s="11"/>
      <c r="M20" s="12">
        <f t="shared" si="1"/>
        <v>4.5</v>
      </c>
      <c r="N20" s="11"/>
      <c r="O20" s="11"/>
      <c r="P20" s="12">
        <f t="shared" si="2"/>
        <v>159.75</v>
      </c>
      <c r="Q20" s="11">
        <f t="shared" si="3"/>
        <v>18.794117647058822</v>
      </c>
      <c r="R20" s="11">
        <f t="shared" si="4"/>
        <v>18.794117647058822</v>
      </c>
      <c r="S20" s="16">
        <f t="shared" si="5"/>
        <v>18.794117647058822</v>
      </c>
      <c r="T20" s="14"/>
      <c r="U20" s="9"/>
      <c r="V20" s="10"/>
      <c r="W20" s="9"/>
      <c r="X20" s="11">
        <f t="shared" si="6"/>
        <v>0</v>
      </c>
      <c r="Y20" s="12">
        <f t="shared" si="7"/>
        <v>4.5</v>
      </c>
      <c r="Z20" s="12"/>
      <c r="AA20" s="12"/>
      <c r="AB20" s="12">
        <f t="shared" si="8"/>
        <v>4.5</v>
      </c>
      <c r="AC20" s="11">
        <f t="shared" si="9"/>
        <v>19.177671068427372</v>
      </c>
      <c r="AD20" s="11">
        <f t="shared" si="10"/>
        <v>19.177671068427372</v>
      </c>
      <c r="AE20" s="12">
        <f aca="true" t="shared" si="12" ref="AE20:AE64">(((I20+J20+L20+T20+U20)*35.5)+(O20+W20))/G20*100</f>
        <v>19.177671068427372</v>
      </c>
      <c r="AF20" s="15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</row>
    <row r="21" spans="1:32" ht="19.5" customHeight="1">
      <c r="A21" s="91" t="s">
        <v>116</v>
      </c>
      <c r="B21" s="91" t="s">
        <v>38</v>
      </c>
      <c r="C21" s="91" t="s">
        <v>350</v>
      </c>
      <c r="D21" s="91" t="s">
        <v>352</v>
      </c>
      <c r="E21" s="109">
        <v>3</v>
      </c>
      <c r="F21" s="96">
        <v>802</v>
      </c>
      <c r="G21" s="10">
        <v>840</v>
      </c>
      <c r="H21" s="9">
        <f t="shared" si="0"/>
        <v>38</v>
      </c>
      <c r="I21" s="11">
        <v>8</v>
      </c>
      <c r="J21" s="12"/>
      <c r="K21" s="11"/>
      <c r="L21" s="11"/>
      <c r="M21" s="12">
        <f t="shared" si="1"/>
        <v>8</v>
      </c>
      <c r="N21" s="11"/>
      <c r="O21" s="11"/>
      <c r="P21" s="12">
        <f t="shared" si="2"/>
        <v>284</v>
      </c>
      <c r="Q21" s="11">
        <f t="shared" si="3"/>
        <v>35.41147132169576</v>
      </c>
      <c r="R21" s="11">
        <f t="shared" si="4"/>
        <v>35.41147132169576</v>
      </c>
      <c r="S21" s="16">
        <f t="shared" si="5"/>
        <v>35.41147132169576</v>
      </c>
      <c r="T21" s="14"/>
      <c r="U21" s="9"/>
      <c r="V21" s="10"/>
      <c r="W21" s="9"/>
      <c r="X21" s="11">
        <f t="shared" si="6"/>
        <v>0</v>
      </c>
      <c r="Y21" s="12">
        <f t="shared" si="7"/>
        <v>8</v>
      </c>
      <c r="Z21" s="12"/>
      <c r="AA21" s="12"/>
      <c r="AB21" s="12">
        <f t="shared" si="8"/>
        <v>8</v>
      </c>
      <c r="AC21" s="11">
        <f t="shared" si="9"/>
        <v>33.80952380952381</v>
      </c>
      <c r="AD21" s="11">
        <f t="shared" si="10"/>
        <v>33.80952380952381</v>
      </c>
      <c r="AE21" s="12">
        <f t="shared" si="12"/>
        <v>33.80952380952381</v>
      </c>
      <c r="AF21" s="15"/>
    </row>
    <row r="22" spans="1:32" ht="19.5" customHeight="1">
      <c r="A22" s="91" t="s">
        <v>117</v>
      </c>
      <c r="B22" s="91" t="s">
        <v>37</v>
      </c>
      <c r="C22" s="91" t="s">
        <v>353</v>
      </c>
      <c r="D22" s="91" t="s">
        <v>354</v>
      </c>
      <c r="E22" s="109">
        <v>1</v>
      </c>
      <c r="F22" s="96">
        <v>1261</v>
      </c>
      <c r="G22" s="10">
        <v>1281</v>
      </c>
      <c r="H22" s="9">
        <f t="shared" si="0"/>
        <v>20</v>
      </c>
      <c r="I22" s="11">
        <v>5.5</v>
      </c>
      <c r="J22" s="12"/>
      <c r="K22" s="11"/>
      <c r="L22" s="11"/>
      <c r="M22" s="12">
        <f t="shared" si="1"/>
        <v>5.5</v>
      </c>
      <c r="N22" s="11"/>
      <c r="O22" s="11"/>
      <c r="P22" s="12">
        <f t="shared" si="2"/>
        <v>195.25</v>
      </c>
      <c r="Q22" s="11">
        <f t="shared" si="3"/>
        <v>15.483743061062649</v>
      </c>
      <c r="R22" s="11">
        <f t="shared" si="4"/>
        <v>15.483743061062649</v>
      </c>
      <c r="S22" s="16">
        <f t="shared" si="5"/>
        <v>15.483743061062649</v>
      </c>
      <c r="T22" s="14"/>
      <c r="U22" s="9"/>
      <c r="V22" s="10"/>
      <c r="W22" s="9"/>
      <c r="X22" s="11">
        <f t="shared" si="6"/>
        <v>0</v>
      </c>
      <c r="Y22" s="12">
        <f t="shared" si="7"/>
        <v>5.5</v>
      </c>
      <c r="Z22" s="12"/>
      <c r="AA22" s="12"/>
      <c r="AB22" s="12">
        <f t="shared" si="8"/>
        <v>5.5</v>
      </c>
      <c r="AC22" s="11">
        <f t="shared" si="9"/>
        <v>15.241998438719751</v>
      </c>
      <c r="AD22" s="11">
        <f t="shared" si="10"/>
        <v>15.241998438719751</v>
      </c>
      <c r="AE22" s="12">
        <f t="shared" si="12"/>
        <v>15.241998438719751</v>
      </c>
      <c r="AF22" s="15"/>
    </row>
    <row r="23" spans="1:32" ht="19.5" customHeight="1">
      <c r="A23" s="91" t="s">
        <v>118</v>
      </c>
      <c r="B23" s="91" t="s">
        <v>38</v>
      </c>
      <c r="C23" s="91" t="s">
        <v>355</v>
      </c>
      <c r="D23" s="91" t="s">
        <v>356</v>
      </c>
      <c r="E23" s="109">
        <v>3</v>
      </c>
      <c r="F23" s="96">
        <v>1296</v>
      </c>
      <c r="G23" s="10">
        <v>1328</v>
      </c>
      <c r="H23" s="9">
        <f t="shared" si="0"/>
        <v>32</v>
      </c>
      <c r="I23" s="11">
        <v>9.5</v>
      </c>
      <c r="J23" s="12"/>
      <c r="K23" s="11"/>
      <c r="L23" s="11"/>
      <c r="M23" s="12">
        <f t="shared" si="1"/>
        <v>9.5</v>
      </c>
      <c r="N23" s="11"/>
      <c r="O23" s="11"/>
      <c r="P23" s="12">
        <f t="shared" si="2"/>
        <v>337.25</v>
      </c>
      <c r="Q23" s="11">
        <f t="shared" si="3"/>
        <v>26.022376543209873</v>
      </c>
      <c r="R23" s="11">
        <f t="shared" si="4"/>
        <v>26.022376543209873</v>
      </c>
      <c r="S23" s="16">
        <f t="shared" si="5"/>
        <v>26.022376543209873</v>
      </c>
      <c r="T23" s="14"/>
      <c r="U23" s="9"/>
      <c r="V23" s="10"/>
      <c r="W23" s="9"/>
      <c r="X23" s="11">
        <f t="shared" si="6"/>
        <v>0</v>
      </c>
      <c r="Y23" s="12">
        <f t="shared" si="7"/>
        <v>9.5</v>
      </c>
      <c r="Z23" s="12"/>
      <c r="AA23" s="12"/>
      <c r="AB23" s="12">
        <f t="shared" si="8"/>
        <v>9.5</v>
      </c>
      <c r="AC23" s="11">
        <f t="shared" si="9"/>
        <v>25.395331325301207</v>
      </c>
      <c r="AD23" s="11">
        <f t="shared" si="10"/>
        <v>25.395331325301207</v>
      </c>
      <c r="AE23" s="12">
        <f t="shared" si="12"/>
        <v>25.395331325301207</v>
      </c>
      <c r="AF23" s="15"/>
    </row>
    <row r="24" spans="1:32" ht="19.5" customHeight="1">
      <c r="A24" s="91" t="s">
        <v>119</v>
      </c>
      <c r="B24" s="91" t="s">
        <v>38</v>
      </c>
      <c r="C24" s="91" t="s">
        <v>355</v>
      </c>
      <c r="D24" s="91" t="s">
        <v>357</v>
      </c>
      <c r="E24" s="109">
        <v>2</v>
      </c>
      <c r="F24" s="96">
        <v>1203</v>
      </c>
      <c r="G24" s="10">
        <v>1180</v>
      </c>
      <c r="H24" s="9">
        <f t="shared" si="0"/>
        <v>-23</v>
      </c>
      <c r="I24" s="11">
        <v>6</v>
      </c>
      <c r="J24" s="12"/>
      <c r="K24" s="11"/>
      <c r="L24" s="11"/>
      <c r="M24" s="12">
        <f t="shared" si="1"/>
        <v>6</v>
      </c>
      <c r="N24" s="11"/>
      <c r="O24" s="11"/>
      <c r="P24" s="12">
        <f t="shared" si="2"/>
        <v>213</v>
      </c>
      <c r="Q24" s="11">
        <f t="shared" si="3"/>
        <v>17.70573566084788</v>
      </c>
      <c r="R24" s="11">
        <f t="shared" si="4"/>
        <v>17.70573566084788</v>
      </c>
      <c r="S24" s="16">
        <f t="shared" si="5"/>
        <v>17.70573566084788</v>
      </c>
      <c r="T24" s="14"/>
      <c r="U24" s="9"/>
      <c r="V24" s="10"/>
      <c r="W24" s="9"/>
      <c r="X24" s="11">
        <f t="shared" si="6"/>
        <v>0</v>
      </c>
      <c r="Y24" s="12">
        <f t="shared" si="7"/>
        <v>6</v>
      </c>
      <c r="Z24" s="12"/>
      <c r="AA24" s="12"/>
      <c r="AB24" s="12">
        <f t="shared" si="8"/>
        <v>6</v>
      </c>
      <c r="AC24" s="11">
        <f t="shared" si="9"/>
        <v>18.05084745762712</v>
      </c>
      <c r="AD24" s="11">
        <f t="shared" si="10"/>
        <v>18.05084745762712</v>
      </c>
      <c r="AE24" s="12">
        <f t="shared" si="12"/>
        <v>18.05084745762712</v>
      </c>
      <c r="AF24" s="15"/>
    </row>
    <row r="25" spans="1:32" ht="19.5" customHeight="1">
      <c r="A25" s="91" t="s">
        <v>120</v>
      </c>
      <c r="B25" s="91" t="s">
        <v>37</v>
      </c>
      <c r="C25" s="91" t="s">
        <v>358</v>
      </c>
      <c r="D25" s="91" t="s">
        <v>359</v>
      </c>
      <c r="E25" s="109">
        <v>3</v>
      </c>
      <c r="F25" s="96">
        <v>1205</v>
      </c>
      <c r="G25" s="10">
        <v>1212</v>
      </c>
      <c r="H25" s="9">
        <f t="shared" si="0"/>
        <v>7</v>
      </c>
      <c r="I25" s="11">
        <v>6.5</v>
      </c>
      <c r="J25" s="12">
        <v>3.5</v>
      </c>
      <c r="K25" s="11"/>
      <c r="L25" s="11"/>
      <c r="M25" s="12">
        <f t="shared" si="1"/>
        <v>10</v>
      </c>
      <c r="N25" s="11"/>
      <c r="O25" s="11"/>
      <c r="P25" s="12">
        <f t="shared" si="2"/>
        <v>355</v>
      </c>
      <c r="Q25" s="11">
        <f t="shared" si="3"/>
        <v>19.149377593361</v>
      </c>
      <c r="R25" s="11">
        <f t="shared" si="4"/>
        <v>19.149377593361</v>
      </c>
      <c r="S25" s="16">
        <f t="shared" si="5"/>
        <v>29.460580912863072</v>
      </c>
      <c r="T25" s="14"/>
      <c r="U25" s="9"/>
      <c r="V25" s="10"/>
      <c r="W25" s="9"/>
      <c r="X25" s="11">
        <f t="shared" si="6"/>
        <v>0</v>
      </c>
      <c r="Y25" s="12">
        <f t="shared" si="7"/>
        <v>10</v>
      </c>
      <c r="Z25" s="12"/>
      <c r="AA25" s="12"/>
      <c r="AB25" s="12">
        <f t="shared" si="8"/>
        <v>10</v>
      </c>
      <c r="AC25" s="11">
        <f t="shared" si="9"/>
        <v>19.03877887788779</v>
      </c>
      <c r="AD25" s="11">
        <f t="shared" si="10"/>
        <v>19.03877887788779</v>
      </c>
      <c r="AE25" s="12">
        <f t="shared" si="12"/>
        <v>29.290429042904293</v>
      </c>
      <c r="AF25" s="15"/>
    </row>
    <row r="26" spans="1:32" ht="19.5" customHeight="1">
      <c r="A26" s="91" t="s">
        <v>121</v>
      </c>
      <c r="B26" s="91" t="s">
        <v>159</v>
      </c>
      <c r="C26" s="91" t="s">
        <v>358</v>
      </c>
      <c r="D26" s="91" t="s">
        <v>360</v>
      </c>
      <c r="E26" s="109">
        <v>3</v>
      </c>
      <c r="F26" s="96">
        <v>349</v>
      </c>
      <c r="G26" s="10">
        <v>353</v>
      </c>
      <c r="H26" s="9">
        <f t="shared" si="0"/>
        <v>4</v>
      </c>
      <c r="I26" s="11">
        <v>6</v>
      </c>
      <c r="J26" s="12"/>
      <c r="K26" s="11"/>
      <c r="L26" s="11"/>
      <c r="M26" s="12">
        <f t="shared" si="1"/>
        <v>6</v>
      </c>
      <c r="N26" s="11"/>
      <c r="O26" s="11"/>
      <c r="P26" s="12">
        <f t="shared" si="2"/>
        <v>213</v>
      </c>
      <c r="Q26" s="11">
        <f t="shared" si="3"/>
        <v>61.03151862464183</v>
      </c>
      <c r="R26" s="11">
        <f t="shared" si="4"/>
        <v>61.03151862464183</v>
      </c>
      <c r="S26" s="16">
        <f t="shared" si="5"/>
        <v>61.03151862464183</v>
      </c>
      <c r="T26" s="14"/>
      <c r="U26" s="9"/>
      <c r="V26" s="10"/>
      <c r="W26" s="9"/>
      <c r="X26" s="11">
        <f t="shared" si="6"/>
        <v>0</v>
      </c>
      <c r="Y26" s="12">
        <f t="shared" si="7"/>
        <v>6</v>
      </c>
      <c r="Z26" s="12"/>
      <c r="AA26" s="12"/>
      <c r="AB26" s="12">
        <f t="shared" si="8"/>
        <v>6</v>
      </c>
      <c r="AC26" s="11">
        <f t="shared" si="9"/>
        <v>60.3399433427762</v>
      </c>
      <c r="AD26" s="11">
        <f t="shared" si="10"/>
        <v>60.3399433427762</v>
      </c>
      <c r="AE26" s="12">
        <f t="shared" si="12"/>
        <v>60.3399433427762</v>
      </c>
      <c r="AF26" s="15"/>
    </row>
    <row r="27" spans="1:32" ht="19.5" customHeight="1">
      <c r="A27" s="91" t="s">
        <v>122</v>
      </c>
      <c r="B27" s="91" t="s">
        <v>38</v>
      </c>
      <c r="C27" s="91" t="s">
        <v>358</v>
      </c>
      <c r="D27" s="91" t="s">
        <v>361</v>
      </c>
      <c r="E27" s="109">
        <v>2</v>
      </c>
      <c r="F27" s="96">
        <v>423</v>
      </c>
      <c r="G27" s="10">
        <v>432</v>
      </c>
      <c r="H27" s="9">
        <f t="shared" si="0"/>
        <v>9</v>
      </c>
      <c r="I27" s="11">
        <v>4</v>
      </c>
      <c r="J27" s="12"/>
      <c r="K27" s="11"/>
      <c r="L27" s="11"/>
      <c r="M27" s="12">
        <f t="shared" si="1"/>
        <v>4</v>
      </c>
      <c r="N27" s="11"/>
      <c r="O27" s="11"/>
      <c r="P27" s="12">
        <f t="shared" si="2"/>
        <v>142</v>
      </c>
      <c r="Q27" s="11">
        <f t="shared" si="3"/>
        <v>33.56973995271868</v>
      </c>
      <c r="R27" s="11">
        <f t="shared" si="4"/>
        <v>33.56973995271868</v>
      </c>
      <c r="S27" s="16">
        <f t="shared" si="5"/>
        <v>33.56973995271868</v>
      </c>
      <c r="T27" s="14"/>
      <c r="U27" s="9"/>
      <c r="V27" s="10"/>
      <c r="W27" s="11"/>
      <c r="X27" s="11">
        <f t="shared" si="6"/>
        <v>0</v>
      </c>
      <c r="Y27" s="12">
        <f t="shared" si="7"/>
        <v>4</v>
      </c>
      <c r="Z27" s="12"/>
      <c r="AA27" s="12"/>
      <c r="AB27" s="12">
        <f t="shared" si="8"/>
        <v>4</v>
      </c>
      <c r="AC27" s="11">
        <f t="shared" si="9"/>
        <v>32.870370370370374</v>
      </c>
      <c r="AD27" s="11">
        <f t="shared" si="10"/>
        <v>32.870370370370374</v>
      </c>
      <c r="AE27" s="12">
        <f t="shared" si="12"/>
        <v>32.870370370370374</v>
      </c>
      <c r="AF27" s="15"/>
    </row>
    <row r="28" spans="1:32" ht="19.5" customHeight="1">
      <c r="A28" s="91" t="s">
        <v>123</v>
      </c>
      <c r="B28" s="91" t="s">
        <v>37</v>
      </c>
      <c r="C28" s="91" t="s">
        <v>362</v>
      </c>
      <c r="D28" s="91" t="s">
        <v>363</v>
      </c>
      <c r="E28" s="109">
        <v>1</v>
      </c>
      <c r="F28" s="96">
        <v>1363</v>
      </c>
      <c r="G28" s="10">
        <v>1387</v>
      </c>
      <c r="H28" s="9">
        <f t="shared" si="0"/>
        <v>24</v>
      </c>
      <c r="I28" s="11">
        <v>5</v>
      </c>
      <c r="J28" s="12"/>
      <c r="K28" s="11"/>
      <c r="L28" s="11"/>
      <c r="M28" s="12">
        <f t="shared" si="1"/>
        <v>5</v>
      </c>
      <c r="N28" s="11"/>
      <c r="O28" s="11"/>
      <c r="P28" s="12">
        <f t="shared" si="2"/>
        <v>177.5</v>
      </c>
      <c r="Q28" s="11">
        <f t="shared" si="3"/>
        <v>13.02274394717535</v>
      </c>
      <c r="R28" s="11">
        <f t="shared" si="4"/>
        <v>13.02274394717535</v>
      </c>
      <c r="S28" s="16">
        <f t="shared" si="5"/>
        <v>13.02274394717535</v>
      </c>
      <c r="T28" s="14"/>
      <c r="U28" s="9"/>
      <c r="V28" s="10"/>
      <c r="W28" s="9"/>
      <c r="X28" s="11">
        <f t="shared" si="6"/>
        <v>0</v>
      </c>
      <c r="Y28" s="12">
        <f t="shared" si="7"/>
        <v>5</v>
      </c>
      <c r="Z28" s="12"/>
      <c r="AA28" s="12"/>
      <c r="AB28" s="12">
        <f t="shared" si="8"/>
        <v>5</v>
      </c>
      <c r="AC28" s="11">
        <f t="shared" si="9"/>
        <v>12.797404470079307</v>
      </c>
      <c r="AD28" s="11">
        <f t="shared" si="10"/>
        <v>12.797404470079307</v>
      </c>
      <c r="AE28" s="12">
        <f t="shared" si="12"/>
        <v>12.797404470079307</v>
      </c>
      <c r="AF28" s="15"/>
    </row>
    <row r="29" spans="1:32" ht="19.5" customHeight="1">
      <c r="A29" s="91" t="s">
        <v>124</v>
      </c>
      <c r="B29" s="91" t="s">
        <v>159</v>
      </c>
      <c r="C29" s="91" t="s">
        <v>362</v>
      </c>
      <c r="D29" s="91" t="s">
        <v>364</v>
      </c>
      <c r="E29" s="109">
        <v>3</v>
      </c>
      <c r="F29" s="96">
        <v>509</v>
      </c>
      <c r="G29" s="10">
        <v>507</v>
      </c>
      <c r="H29" s="9">
        <f t="shared" si="0"/>
        <v>-2</v>
      </c>
      <c r="I29" s="11">
        <v>3.5</v>
      </c>
      <c r="J29" s="12"/>
      <c r="K29" s="11"/>
      <c r="L29" s="11"/>
      <c r="M29" s="12">
        <f t="shared" si="1"/>
        <v>3.5</v>
      </c>
      <c r="N29" s="11"/>
      <c r="O29" s="11"/>
      <c r="P29" s="12">
        <f t="shared" si="2"/>
        <v>124.25</v>
      </c>
      <c r="Q29" s="11">
        <f t="shared" si="3"/>
        <v>24.410609037328094</v>
      </c>
      <c r="R29" s="11">
        <f t="shared" si="4"/>
        <v>24.410609037328094</v>
      </c>
      <c r="S29" s="16">
        <f t="shared" si="5"/>
        <v>24.410609037328094</v>
      </c>
      <c r="T29" s="14"/>
      <c r="U29" s="9"/>
      <c r="V29" s="10"/>
      <c r="W29" s="9"/>
      <c r="X29" s="11">
        <f t="shared" si="6"/>
        <v>0</v>
      </c>
      <c r="Y29" s="12">
        <f t="shared" si="7"/>
        <v>3.5</v>
      </c>
      <c r="Z29" s="12"/>
      <c r="AA29" s="12"/>
      <c r="AB29" s="12">
        <f t="shared" si="8"/>
        <v>3.5</v>
      </c>
      <c r="AC29" s="11">
        <f t="shared" si="9"/>
        <v>24.5069033530572</v>
      </c>
      <c r="AD29" s="11">
        <f t="shared" si="10"/>
        <v>24.5069033530572</v>
      </c>
      <c r="AE29" s="12">
        <f t="shared" si="12"/>
        <v>24.5069033530572</v>
      </c>
      <c r="AF29" s="15"/>
    </row>
    <row r="30" spans="1:32" ht="19.5" customHeight="1">
      <c r="A30" s="91" t="s">
        <v>125</v>
      </c>
      <c r="B30" s="91" t="s">
        <v>39</v>
      </c>
      <c r="C30" s="91" t="s">
        <v>362</v>
      </c>
      <c r="D30" s="91" t="s">
        <v>365</v>
      </c>
      <c r="E30" s="109">
        <v>1</v>
      </c>
      <c r="F30" s="96">
        <v>365</v>
      </c>
      <c r="G30" s="10">
        <v>388</v>
      </c>
      <c r="H30" s="9">
        <f t="shared" si="0"/>
        <v>23</v>
      </c>
      <c r="I30" s="11">
        <v>3.5</v>
      </c>
      <c r="J30" s="12"/>
      <c r="K30" s="11"/>
      <c r="L30" s="11"/>
      <c r="M30" s="12">
        <f t="shared" si="1"/>
        <v>3.5</v>
      </c>
      <c r="N30" s="11"/>
      <c r="O30" s="11"/>
      <c r="P30" s="12">
        <f t="shared" si="2"/>
        <v>124.25</v>
      </c>
      <c r="Q30" s="11">
        <f t="shared" si="3"/>
        <v>34.04109589041096</v>
      </c>
      <c r="R30" s="11">
        <f t="shared" si="4"/>
        <v>34.04109589041096</v>
      </c>
      <c r="S30" s="16">
        <f t="shared" si="5"/>
        <v>34.04109589041096</v>
      </c>
      <c r="T30" s="14"/>
      <c r="U30" s="9"/>
      <c r="V30" s="10"/>
      <c r="W30" s="9"/>
      <c r="X30" s="11">
        <f t="shared" si="6"/>
        <v>0</v>
      </c>
      <c r="Y30" s="12">
        <f t="shared" si="7"/>
        <v>3.5</v>
      </c>
      <c r="Z30" s="12"/>
      <c r="AA30" s="12"/>
      <c r="AB30" s="12">
        <f t="shared" si="8"/>
        <v>3.5</v>
      </c>
      <c r="AC30" s="11">
        <f t="shared" si="9"/>
        <v>32.02319587628865</v>
      </c>
      <c r="AD30" s="11">
        <f t="shared" si="10"/>
        <v>32.02319587628865</v>
      </c>
      <c r="AE30" s="12">
        <f t="shared" si="12"/>
        <v>32.02319587628865</v>
      </c>
      <c r="AF30" s="15"/>
    </row>
    <row r="31" spans="1:32" ht="19.5" customHeight="1">
      <c r="A31" s="91" t="s">
        <v>126</v>
      </c>
      <c r="B31" s="91" t="s">
        <v>38</v>
      </c>
      <c r="C31" s="91" t="s">
        <v>366</v>
      </c>
      <c r="D31" s="91" t="s">
        <v>367</v>
      </c>
      <c r="E31" s="109">
        <v>2</v>
      </c>
      <c r="F31" s="96">
        <v>960</v>
      </c>
      <c r="G31" s="10">
        <v>986</v>
      </c>
      <c r="H31" s="9">
        <f t="shared" si="0"/>
        <v>26</v>
      </c>
      <c r="I31" s="11">
        <v>8.5</v>
      </c>
      <c r="J31" s="12">
        <v>1.5</v>
      </c>
      <c r="K31" s="11"/>
      <c r="L31" s="11"/>
      <c r="M31" s="12">
        <f t="shared" si="1"/>
        <v>10</v>
      </c>
      <c r="N31" s="11"/>
      <c r="O31" s="11"/>
      <c r="P31" s="12">
        <f t="shared" si="2"/>
        <v>355</v>
      </c>
      <c r="Q31" s="11">
        <f t="shared" si="3"/>
        <v>31.432291666666668</v>
      </c>
      <c r="R31" s="11">
        <f t="shared" si="4"/>
        <v>31.432291666666668</v>
      </c>
      <c r="S31" s="16">
        <f t="shared" si="5"/>
        <v>36.97916666666667</v>
      </c>
      <c r="T31" s="14"/>
      <c r="U31" s="9"/>
      <c r="V31" s="10"/>
      <c r="W31" s="9"/>
      <c r="X31" s="11">
        <f t="shared" si="6"/>
        <v>0</v>
      </c>
      <c r="Y31" s="12">
        <f t="shared" si="7"/>
        <v>10</v>
      </c>
      <c r="Z31" s="12"/>
      <c r="AA31" s="12"/>
      <c r="AB31" s="12">
        <f t="shared" si="8"/>
        <v>10</v>
      </c>
      <c r="AC31" s="11">
        <f t="shared" si="9"/>
        <v>30.603448275862068</v>
      </c>
      <c r="AD31" s="11">
        <f t="shared" si="10"/>
        <v>30.603448275862068</v>
      </c>
      <c r="AE31" s="12">
        <f t="shared" si="12"/>
        <v>36.004056795131845</v>
      </c>
      <c r="AF31" s="15"/>
    </row>
    <row r="32" spans="1:32" ht="19.5" customHeight="1">
      <c r="A32" s="91" t="s">
        <v>127</v>
      </c>
      <c r="B32" s="91" t="s">
        <v>38</v>
      </c>
      <c r="C32" s="91" t="s">
        <v>368</v>
      </c>
      <c r="D32" s="91" t="s">
        <v>369</v>
      </c>
      <c r="E32" s="109">
        <v>1</v>
      </c>
      <c r="F32" s="96">
        <v>966</v>
      </c>
      <c r="G32" s="10">
        <v>987</v>
      </c>
      <c r="H32" s="9">
        <f t="shared" si="0"/>
        <v>21</v>
      </c>
      <c r="I32" s="11">
        <v>5</v>
      </c>
      <c r="J32" s="12"/>
      <c r="K32" s="11"/>
      <c r="L32" s="11"/>
      <c r="M32" s="12">
        <f t="shared" si="1"/>
        <v>5</v>
      </c>
      <c r="N32" s="11"/>
      <c r="O32" s="11"/>
      <c r="P32" s="12">
        <f t="shared" si="2"/>
        <v>177.5</v>
      </c>
      <c r="Q32" s="11">
        <f t="shared" si="3"/>
        <v>18.374741200828158</v>
      </c>
      <c r="R32" s="11">
        <f t="shared" si="4"/>
        <v>18.374741200828158</v>
      </c>
      <c r="S32" s="16">
        <f t="shared" si="5"/>
        <v>18.374741200828158</v>
      </c>
      <c r="T32" s="14"/>
      <c r="U32" s="9"/>
      <c r="V32" s="10"/>
      <c r="W32" s="9"/>
      <c r="X32" s="11">
        <f t="shared" si="6"/>
        <v>0</v>
      </c>
      <c r="Y32" s="12">
        <f t="shared" si="7"/>
        <v>5</v>
      </c>
      <c r="Z32" s="12"/>
      <c r="AA32" s="12"/>
      <c r="AB32" s="12">
        <f t="shared" si="8"/>
        <v>5</v>
      </c>
      <c r="AC32" s="11">
        <f t="shared" si="9"/>
        <v>17.983789260385006</v>
      </c>
      <c r="AD32" s="11">
        <f t="shared" si="10"/>
        <v>17.983789260385006</v>
      </c>
      <c r="AE32" s="12">
        <f t="shared" si="12"/>
        <v>17.983789260385006</v>
      </c>
      <c r="AF32" s="15"/>
    </row>
    <row r="33" spans="1:32" ht="19.5" customHeight="1">
      <c r="A33" s="91" t="s">
        <v>128</v>
      </c>
      <c r="B33" s="91" t="s">
        <v>159</v>
      </c>
      <c r="C33" s="91" t="s">
        <v>370</v>
      </c>
      <c r="D33" s="91" t="s">
        <v>371</v>
      </c>
      <c r="E33" s="109">
        <v>3</v>
      </c>
      <c r="F33" s="96">
        <v>610</v>
      </c>
      <c r="G33" s="10">
        <v>613</v>
      </c>
      <c r="H33" s="9">
        <f t="shared" si="0"/>
        <v>3</v>
      </c>
      <c r="I33" s="11">
        <v>8</v>
      </c>
      <c r="J33" s="12"/>
      <c r="K33" s="11"/>
      <c r="L33" s="11"/>
      <c r="M33" s="12">
        <f t="shared" si="1"/>
        <v>8</v>
      </c>
      <c r="N33" s="11"/>
      <c r="O33" s="11"/>
      <c r="P33" s="12">
        <f t="shared" si="2"/>
        <v>284</v>
      </c>
      <c r="Q33" s="11">
        <f t="shared" si="3"/>
        <v>46.557377049180324</v>
      </c>
      <c r="R33" s="11">
        <f t="shared" si="4"/>
        <v>46.557377049180324</v>
      </c>
      <c r="S33" s="16">
        <f t="shared" si="5"/>
        <v>46.557377049180324</v>
      </c>
      <c r="T33" s="14"/>
      <c r="U33" s="9"/>
      <c r="V33" s="10"/>
      <c r="W33" s="9"/>
      <c r="X33" s="11">
        <f t="shared" si="6"/>
        <v>0</v>
      </c>
      <c r="Y33" s="12">
        <f t="shared" si="7"/>
        <v>8</v>
      </c>
      <c r="Z33" s="12"/>
      <c r="AA33" s="12"/>
      <c r="AB33" s="12">
        <f t="shared" si="8"/>
        <v>8</v>
      </c>
      <c r="AC33" s="11">
        <f t="shared" si="9"/>
        <v>46.32952691680261</v>
      </c>
      <c r="AD33" s="11">
        <f t="shared" si="10"/>
        <v>46.32952691680261</v>
      </c>
      <c r="AE33" s="12">
        <f t="shared" si="12"/>
        <v>46.32952691680261</v>
      </c>
      <c r="AF33" s="15"/>
    </row>
    <row r="34" spans="1:32" ht="19.5" customHeight="1">
      <c r="A34" s="91" t="s">
        <v>129</v>
      </c>
      <c r="B34" s="91" t="s">
        <v>38</v>
      </c>
      <c r="C34" s="91" t="s">
        <v>372</v>
      </c>
      <c r="D34" s="91" t="s">
        <v>373</v>
      </c>
      <c r="E34" s="109">
        <v>2</v>
      </c>
      <c r="F34" s="96">
        <v>537</v>
      </c>
      <c r="G34" s="10">
        <v>582</v>
      </c>
      <c r="H34" s="9">
        <f t="shared" si="0"/>
        <v>45</v>
      </c>
      <c r="I34" s="11">
        <v>3</v>
      </c>
      <c r="J34" s="12"/>
      <c r="K34" s="11"/>
      <c r="L34" s="11"/>
      <c r="M34" s="12">
        <f t="shared" si="1"/>
        <v>3</v>
      </c>
      <c r="N34" s="11"/>
      <c r="O34" s="11"/>
      <c r="P34" s="12">
        <f t="shared" si="2"/>
        <v>106.5</v>
      </c>
      <c r="Q34" s="11">
        <f t="shared" si="3"/>
        <v>19.832402234636874</v>
      </c>
      <c r="R34" s="11">
        <f t="shared" si="4"/>
        <v>19.832402234636874</v>
      </c>
      <c r="S34" s="16">
        <f t="shared" si="5"/>
        <v>19.832402234636874</v>
      </c>
      <c r="T34" s="14"/>
      <c r="U34" s="9"/>
      <c r="V34" s="10"/>
      <c r="W34" s="9"/>
      <c r="X34" s="11">
        <f t="shared" si="6"/>
        <v>0</v>
      </c>
      <c r="Y34" s="12">
        <f t="shared" si="7"/>
        <v>3</v>
      </c>
      <c r="Z34" s="12"/>
      <c r="AA34" s="12"/>
      <c r="AB34" s="12">
        <f t="shared" si="8"/>
        <v>3</v>
      </c>
      <c r="AC34" s="11">
        <f t="shared" si="9"/>
        <v>18.298969072164947</v>
      </c>
      <c r="AD34" s="11">
        <f t="shared" si="10"/>
        <v>18.298969072164947</v>
      </c>
      <c r="AE34" s="12">
        <f t="shared" si="12"/>
        <v>18.298969072164947</v>
      </c>
      <c r="AF34" s="15"/>
    </row>
    <row r="35" spans="1:32" ht="19.5" customHeight="1">
      <c r="A35" s="91" t="s">
        <v>130</v>
      </c>
      <c r="B35" s="91" t="s">
        <v>38</v>
      </c>
      <c r="C35" s="91" t="s">
        <v>374</v>
      </c>
      <c r="D35" s="91" t="s">
        <v>343</v>
      </c>
      <c r="E35" s="109">
        <v>2</v>
      </c>
      <c r="F35" s="96">
        <v>1689</v>
      </c>
      <c r="G35" s="10">
        <v>1718</v>
      </c>
      <c r="H35" s="9">
        <f t="shared" si="0"/>
        <v>29</v>
      </c>
      <c r="I35" s="11">
        <v>7.5</v>
      </c>
      <c r="J35" s="12"/>
      <c r="K35" s="11"/>
      <c r="L35" s="11"/>
      <c r="M35" s="12">
        <f t="shared" si="1"/>
        <v>7.5</v>
      </c>
      <c r="N35" s="11"/>
      <c r="O35" s="11"/>
      <c r="P35" s="12">
        <f t="shared" si="2"/>
        <v>266.25</v>
      </c>
      <c r="Q35" s="11">
        <f t="shared" si="3"/>
        <v>15.763765541740673</v>
      </c>
      <c r="R35" s="11">
        <f t="shared" si="4"/>
        <v>15.763765541740673</v>
      </c>
      <c r="S35" s="16">
        <f t="shared" si="5"/>
        <v>15.763765541740673</v>
      </c>
      <c r="T35" s="14"/>
      <c r="U35" s="9"/>
      <c r="V35" s="10"/>
      <c r="W35" s="9"/>
      <c r="X35" s="11">
        <f t="shared" si="6"/>
        <v>0</v>
      </c>
      <c r="Y35" s="12">
        <f t="shared" si="7"/>
        <v>7.5</v>
      </c>
      <c r="Z35" s="12"/>
      <c r="AA35" s="12"/>
      <c r="AB35" s="12">
        <f t="shared" si="8"/>
        <v>7.5</v>
      </c>
      <c r="AC35" s="11">
        <f t="shared" si="9"/>
        <v>15.497671711292199</v>
      </c>
      <c r="AD35" s="11">
        <f t="shared" si="10"/>
        <v>15.497671711292199</v>
      </c>
      <c r="AE35" s="12">
        <f t="shared" si="12"/>
        <v>15.497671711292199</v>
      </c>
      <c r="AF35" s="15"/>
    </row>
    <row r="36" spans="1:32" ht="19.5" customHeight="1">
      <c r="A36" s="91" t="s">
        <v>131</v>
      </c>
      <c r="B36" s="91" t="s">
        <v>159</v>
      </c>
      <c r="C36" s="91" t="s">
        <v>375</v>
      </c>
      <c r="D36" s="91" t="s">
        <v>376</v>
      </c>
      <c r="E36" s="109">
        <v>2</v>
      </c>
      <c r="F36" s="96">
        <v>270</v>
      </c>
      <c r="G36" s="10">
        <v>274</v>
      </c>
      <c r="H36" s="9">
        <f t="shared" si="0"/>
        <v>4</v>
      </c>
      <c r="I36" s="11">
        <v>2.5</v>
      </c>
      <c r="J36" s="12"/>
      <c r="K36" s="11"/>
      <c r="L36" s="11"/>
      <c r="M36" s="12">
        <f t="shared" si="1"/>
        <v>2.5</v>
      </c>
      <c r="N36" s="11"/>
      <c r="O36" s="11"/>
      <c r="P36" s="12">
        <f t="shared" si="2"/>
        <v>88.75</v>
      </c>
      <c r="Q36" s="11">
        <f t="shared" si="3"/>
        <v>32.870370370370374</v>
      </c>
      <c r="R36" s="11">
        <f t="shared" si="4"/>
        <v>32.870370370370374</v>
      </c>
      <c r="S36" s="16">
        <f t="shared" si="5"/>
        <v>32.870370370370374</v>
      </c>
      <c r="T36" s="14"/>
      <c r="U36" s="9"/>
      <c r="V36" s="10"/>
      <c r="W36" s="9"/>
      <c r="X36" s="11">
        <f t="shared" si="6"/>
        <v>0</v>
      </c>
      <c r="Y36" s="12">
        <f t="shared" si="7"/>
        <v>2.5</v>
      </c>
      <c r="Z36" s="12"/>
      <c r="AA36" s="12"/>
      <c r="AB36" s="12">
        <f t="shared" si="8"/>
        <v>2.5</v>
      </c>
      <c r="AC36" s="11">
        <f t="shared" si="9"/>
        <v>32.39051094890511</v>
      </c>
      <c r="AD36" s="11">
        <f t="shared" si="10"/>
        <v>32.39051094890511</v>
      </c>
      <c r="AE36" s="12">
        <f t="shared" si="12"/>
        <v>32.39051094890511</v>
      </c>
      <c r="AF36" s="15"/>
    </row>
    <row r="37" spans="1:32" ht="19.5" customHeight="1">
      <c r="A37" s="91" t="s">
        <v>132</v>
      </c>
      <c r="B37" s="91" t="s">
        <v>37</v>
      </c>
      <c r="C37" s="91" t="s">
        <v>377</v>
      </c>
      <c r="D37" s="91" t="s">
        <v>378</v>
      </c>
      <c r="E37" s="109">
        <v>1</v>
      </c>
      <c r="F37" s="96">
        <v>790</v>
      </c>
      <c r="G37" s="10">
        <v>811</v>
      </c>
      <c r="H37" s="9">
        <f t="shared" si="0"/>
        <v>21</v>
      </c>
      <c r="I37" s="11">
        <v>3.5</v>
      </c>
      <c r="J37" s="12"/>
      <c r="K37" s="11"/>
      <c r="L37" s="11"/>
      <c r="M37" s="12">
        <f t="shared" si="1"/>
        <v>3.5</v>
      </c>
      <c r="N37" s="11"/>
      <c r="O37" s="11"/>
      <c r="P37" s="12">
        <f t="shared" si="2"/>
        <v>124.25</v>
      </c>
      <c r="Q37" s="11">
        <f t="shared" si="3"/>
        <v>15.727848101265824</v>
      </c>
      <c r="R37" s="11">
        <f t="shared" si="4"/>
        <v>15.727848101265824</v>
      </c>
      <c r="S37" s="16">
        <f t="shared" si="5"/>
        <v>15.727848101265824</v>
      </c>
      <c r="T37" s="14"/>
      <c r="U37" s="9"/>
      <c r="V37" s="10"/>
      <c r="W37" s="9"/>
      <c r="X37" s="11">
        <f t="shared" si="6"/>
        <v>0</v>
      </c>
      <c r="Y37" s="12">
        <f t="shared" si="7"/>
        <v>3.5</v>
      </c>
      <c r="Z37" s="12"/>
      <c r="AA37" s="12"/>
      <c r="AB37" s="12">
        <f t="shared" si="8"/>
        <v>3.5</v>
      </c>
      <c r="AC37" s="11">
        <f t="shared" si="9"/>
        <v>15.32059186189889</v>
      </c>
      <c r="AD37" s="11">
        <f t="shared" si="10"/>
        <v>15.32059186189889</v>
      </c>
      <c r="AE37" s="12">
        <f t="shared" si="12"/>
        <v>15.32059186189889</v>
      </c>
      <c r="AF37" s="15"/>
    </row>
    <row r="38" spans="1:32" ht="19.5" customHeight="1">
      <c r="A38" s="91" t="s">
        <v>133</v>
      </c>
      <c r="B38" s="91" t="s">
        <v>159</v>
      </c>
      <c r="C38" s="91" t="s">
        <v>377</v>
      </c>
      <c r="D38" s="91" t="s">
        <v>379</v>
      </c>
      <c r="E38" s="109">
        <v>2</v>
      </c>
      <c r="F38" s="96">
        <v>469</v>
      </c>
      <c r="G38" s="10">
        <v>487</v>
      </c>
      <c r="H38" s="9">
        <f t="shared" si="0"/>
        <v>18</v>
      </c>
      <c r="I38" s="11">
        <v>5</v>
      </c>
      <c r="J38" s="12"/>
      <c r="K38" s="11"/>
      <c r="L38" s="11"/>
      <c r="M38" s="12">
        <f t="shared" si="1"/>
        <v>5</v>
      </c>
      <c r="N38" s="11"/>
      <c r="O38" s="11"/>
      <c r="P38" s="12">
        <f t="shared" si="2"/>
        <v>177.5</v>
      </c>
      <c r="Q38" s="11">
        <f t="shared" si="3"/>
        <v>37.846481876332625</v>
      </c>
      <c r="R38" s="11">
        <f t="shared" si="4"/>
        <v>37.846481876332625</v>
      </c>
      <c r="S38" s="16">
        <f t="shared" si="5"/>
        <v>37.846481876332625</v>
      </c>
      <c r="T38" s="14"/>
      <c r="U38" s="9"/>
      <c r="V38" s="10"/>
      <c r="W38" s="9"/>
      <c r="X38" s="11">
        <f t="shared" si="6"/>
        <v>0</v>
      </c>
      <c r="Y38" s="12">
        <f t="shared" si="7"/>
        <v>5</v>
      </c>
      <c r="Z38" s="12"/>
      <c r="AA38" s="12"/>
      <c r="AB38" s="12">
        <f t="shared" si="8"/>
        <v>5</v>
      </c>
      <c r="AC38" s="11">
        <f t="shared" si="9"/>
        <v>36.4476386036961</v>
      </c>
      <c r="AD38" s="11">
        <f t="shared" si="10"/>
        <v>36.4476386036961</v>
      </c>
      <c r="AE38" s="12">
        <f t="shared" si="12"/>
        <v>36.4476386036961</v>
      </c>
      <c r="AF38" s="15"/>
    </row>
    <row r="39" spans="1:32" ht="19.5" customHeight="1">
      <c r="A39" s="91" t="s">
        <v>134</v>
      </c>
      <c r="B39" s="91" t="s">
        <v>159</v>
      </c>
      <c r="C39" s="91" t="s">
        <v>380</v>
      </c>
      <c r="D39" s="91" t="s">
        <v>381</v>
      </c>
      <c r="E39" s="109">
        <v>3</v>
      </c>
      <c r="F39" s="96">
        <v>417</v>
      </c>
      <c r="G39" s="10">
        <v>392</v>
      </c>
      <c r="H39" s="9">
        <f t="shared" si="0"/>
        <v>-25</v>
      </c>
      <c r="I39" s="11">
        <v>4</v>
      </c>
      <c r="J39" s="12"/>
      <c r="K39" s="11"/>
      <c r="L39" s="11"/>
      <c r="M39" s="12">
        <f t="shared" si="1"/>
        <v>4</v>
      </c>
      <c r="N39" s="11"/>
      <c r="O39" s="11"/>
      <c r="P39" s="12">
        <f t="shared" si="2"/>
        <v>142</v>
      </c>
      <c r="Q39" s="11">
        <f t="shared" si="3"/>
        <v>34.05275779376499</v>
      </c>
      <c r="R39" s="11">
        <f t="shared" si="4"/>
        <v>34.05275779376499</v>
      </c>
      <c r="S39" s="16">
        <f t="shared" si="5"/>
        <v>34.05275779376499</v>
      </c>
      <c r="T39" s="14"/>
      <c r="U39" s="9"/>
      <c r="V39" s="10"/>
      <c r="W39" s="9"/>
      <c r="X39" s="11">
        <f t="shared" si="6"/>
        <v>0</v>
      </c>
      <c r="Y39" s="12">
        <f t="shared" si="7"/>
        <v>4</v>
      </c>
      <c r="Z39" s="12"/>
      <c r="AA39" s="12"/>
      <c r="AB39" s="12">
        <f t="shared" si="8"/>
        <v>4</v>
      </c>
      <c r="AC39" s="11">
        <f t="shared" si="9"/>
        <v>36.224489795918366</v>
      </c>
      <c r="AD39" s="11">
        <f t="shared" si="10"/>
        <v>36.224489795918366</v>
      </c>
      <c r="AE39" s="12">
        <f t="shared" si="12"/>
        <v>36.224489795918366</v>
      </c>
      <c r="AF39" s="15"/>
    </row>
    <row r="40" spans="1:32" ht="19.5" customHeight="1">
      <c r="A40" s="91" t="s">
        <v>135</v>
      </c>
      <c r="B40" s="91" t="s">
        <v>37</v>
      </c>
      <c r="C40" s="91" t="s">
        <v>380</v>
      </c>
      <c r="D40" s="91" t="s">
        <v>382</v>
      </c>
      <c r="E40" s="109">
        <v>2</v>
      </c>
      <c r="F40" s="96">
        <v>844</v>
      </c>
      <c r="G40" s="10">
        <v>911</v>
      </c>
      <c r="H40" s="9">
        <f t="shared" si="0"/>
        <v>67</v>
      </c>
      <c r="I40" s="11">
        <v>4</v>
      </c>
      <c r="J40" s="12"/>
      <c r="K40" s="11"/>
      <c r="L40" s="11"/>
      <c r="M40" s="12">
        <f t="shared" si="1"/>
        <v>4</v>
      </c>
      <c r="N40" s="11"/>
      <c r="O40" s="11"/>
      <c r="P40" s="12">
        <f t="shared" si="2"/>
        <v>142</v>
      </c>
      <c r="Q40" s="11">
        <f t="shared" si="3"/>
        <v>16.824644549763033</v>
      </c>
      <c r="R40" s="11">
        <f t="shared" si="4"/>
        <v>16.824644549763033</v>
      </c>
      <c r="S40" s="16">
        <f t="shared" si="5"/>
        <v>16.824644549763033</v>
      </c>
      <c r="T40" s="14"/>
      <c r="U40" s="9"/>
      <c r="V40" s="10"/>
      <c r="W40" s="9"/>
      <c r="X40" s="11">
        <f t="shared" si="6"/>
        <v>0</v>
      </c>
      <c r="Y40" s="12">
        <f t="shared" si="7"/>
        <v>4</v>
      </c>
      <c r="Z40" s="12"/>
      <c r="AA40" s="12"/>
      <c r="AB40" s="12">
        <f t="shared" si="8"/>
        <v>4</v>
      </c>
      <c r="AC40" s="11">
        <f t="shared" si="9"/>
        <v>15.587266739846322</v>
      </c>
      <c r="AD40" s="11">
        <f t="shared" si="10"/>
        <v>15.587266739846322</v>
      </c>
      <c r="AE40" s="12">
        <f t="shared" si="12"/>
        <v>15.587266739846322</v>
      </c>
      <c r="AF40" s="15"/>
    </row>
    <row r="41" spans="1:32" ht="19.5" customHeight="1">
      <c r="A41" s="91" t="s">
        <v>136</v>
      </c>
      <c r="B41" s="91" t="s">
        <v>37</v>
      </c>
      <c r="C41" s="91" t="s">
        <v>383</v>
      </c>
      <c r="D41" s="91" t="s">
        <v>384</v>
      </c>
      <c r="E41" s="109">
        <v>3</v>
      </c>
      <c r="F41" s="96">
        <v>1205</v>
      </c>
      <c r="G41" s="10">
        <v>1229</v>
      </c>
      <c r="H41" s="9">
        <f t="shared" si="0"/>
        <v>24</v>
      </c>
      <c r="I41" s="11">
        <v>13.5</v>
      </c>
      <c r="J41" s="12"/>
      <c r="K41" s="11"/>
      <c r="L41" s="11"/>
      <c r="M41" s="12">
        <f t="shared" si="1"/>
        <v>13.5</v>
      </c>
      <c r="N41" s="11"/>
      <c r="O41" s="11"/>
      <c r="P41" s="12">
        <f t="shared" si="2"/>
        <v>479.25</v>
      </c>
      <c r="Q41" s="11">
        <f t="shared" si="3"/>
        <v>39.77178423236514</v>
      </c>
      <c r="R41" s="11">
        <f t="shared" si="4"/>
        <v>39.77178423236514</v>
      </c>
      <c r="S41" s="16">
        <f t="shared" si="5"/>
        <v>39.77178423236514</v>
      </c>
      <c r="T41" s="14"/>
      <c r="U41" s="9"/>
      <c r="V41" s="10"/>
      <c r="W41" s="9"/>
      <c r="X41" s="11">
        <f t="shared" si="6"/>
        <v>0</v>
      </c>
      <c r="Y41" s="12">
        <f t="shared" si="7"/>
        <v>13.5</v>
      </c>
      <c r="Z41" s="12"/>
      <c r="AA41" s="12"/>
      <c r="AB41" s="12">
        <f t="shared" si="8"/>
        <v>13.5</v>
      </c>
      <c r="AC41" s="11">
        <f t="shared" si="9"/>
        <v>38.99511798209927</v>
      </c>
      <c r="AD41" s="11">
        <f t="shared" si="10"/>
        <v>38.99511798209927</v>
      </c>
      <c r="AE41" s="12">
        <f t="shared" si="12"/>
        <v>38.99511798209927</v>
      </c>
      <c r="AF41" s="15"/>
    </row>
    <row r="42" spans="1:32" ht="19.5" customHeight="1">
      <c r="A42" s="91" t="s">
        <v>137</v>
      </c>
      <c r="B42" s="91" t="s">
        <v>159</v>
      </c>
      <c r="C42" s="91" t="s">
        <v>383</v>
      </c>
      <c r="D42" s="91" t="s">
        <v>385</v>
      </c>
      <c r="E42" s="109">
        <v>2</v>
      </c>
      <c r="F42" s="96">
        <v>288</v>
      </c>
      <c r="G42" s="10">
        <v>281</v>
      </c>
      <c r="H42" s="9">
        <f t="shared" si="0"/>
        <v>-7</v>
      </c>
      <c r="I42" s="11">
        <v>4</v>
      </c>
      <c r="J42" s="12"/>
      <c r="K42" s="11"/>
      <c r="L42" s="11"/>
      <c r="M42" s="12">
        <f t="shared" si="1"/>
        <v>4</v>
      </c>
      <c r="N42" s="11"/>
      <c r="O42" s="11"/>
      <c r="P42" s="12">
        <f t="shared" si="2"/>
        <v>142</v>
      </c>
      <c r="Q42" s="11">
        <f t="shared" si="3"/>
        <v>49.30555555555556</v>
      </c>
      <c r="R42" s="11">
        <f t="shared" si="4"/>
        <v>49.30555555555556</v>
      </c>
      <c r="S42" s="16">
        <f t="shared" si="5"/>
        <v>49.30555555555556</v>
      </c>
      <c r="T42" s="14"/>
      <c r="U42" s="9"/>
      <c r="V42" s="10"/>
      <c r="W42" s="9"/>
      <c r="X42" s="11">
        <f t="shared" si="6"/>
        <v>0</v>
      </c>
      <c r="Y42" s="12">
        <f t="shared" si="7"/>
        <v>4</v>
      </c>
      <c r="Z42" s="12"/>
      <c r="AA42" s="12"/>
      <c r="AB42" s="12">
        <f t="shared" si="8"/>
        <v>4</v>
      </c>
      <c r="AC42" s="11">
        <f t="shared" si="9"/>
        <v>50.5338078291815</v>
      </c>
      <c r="AD42" s="11">
        <f t="shared" si="10"/>
        <v>50.5338078291815</v>
      </c>
      <c r="AE42" s="12">
        <f t="shared" si="12"/>
        <v>50.5338078291815</v>
      </c>
      <c r="AF42" s="15"/>
    </row>
    <row r="43" spans="1:32" ht="19.5" customHeight="1">
      <c r="A43" s="91" t="s">
        <v>138</v>
      </c>
      <c r="B43" s="91" t="s">
        <v>159</v>
      </c>
      <c r="C43" s="91" t="s">
        <v>383</v>
      </c>
      <c r="D43" s="91" t="s">
        <v>386</v>
      </c>
      <c r="E43" s="109">
        <v>3</v>
      </c>
      <c r="F43" s="96">
        <v>161</v>
      </c>
      <c r="G43" s="10">
        <v>179</v>
      </c>
      <c r="H43" s="9">
        <f t="shared" si="0"/>
        <v>18</v>
      </c>
      <c r="I43" s="11">
        <v>4</v>
      </c>
      <c r="J43" s="12">
        <v>1</v>
      </c>
      <c r="K43" s="11"/>
      <c r="L43" s="11"/>
      <c r="M43" s="12">
        <f t="shared" si="1"/>
        <v>5</v>
      </c>
      <c r="N43" s="11"/>
      <c r="O43" s="11"/>
      <c r="P43" s="12">
        <f t="shared" si="2"/>
        <v>177.5</v>
      </c>
      <c r="Q43" s="11">
        <f t="shared" si="3"/>
        <v>88.19875776397515</v>
      </c>
      <c r="R43" s="11">
        <f t="shared" si="4"/>
        <v>88.19875776397515</v>
      </c>
      <c r="S43" s="16">
        <f>(((I43+J43+L43)*35.5+(O43))/F43)*100</f>
        <v>110.24844720496894</v>
      </c>
      <c r="T43" s="17"/>
      <c r="U43" s="9"/>
      <c r="V43" s="10"/>
      <c r="W43" s="11"/>
      <c r="X43" s="11">
        <f t="shared" si="6"/>
        <v>0</v>
      </c>
      <c r="Y43" s="12">
        <f t="shared" si="7"/>
        <v>5</v>
      </c>
      <c r="Z43" s="12"/>
      <c r="AA43" s="12"/>
      <c r="AB43" s="12">
        <f t="shared" si="8"/>
        <v>5</v>
      </c>
      <c r="AC43" s="11">
        <f t="shared" si="9"/>
        <v>79.3296089385475</v>
      </c>
      <c r="AD43" s="11">
        <f t="shared" si="10"/>
        <v>79.3296089385475</v>
      </c>
      <c r="AE43" s="12">
        <f t="shared" si="12"/>
        <v>99.16201117318437</v>
      </c>
      <c r="AF43" s="15"/>
    </row>
    <row r="44" spans="1:32" ht="19.5" customHeight="1">
      <c r="A44" s="91" t="s">
        <v>139</v>
      </c>
      <c r="B44" s="91" t="s">
        <v>38</v>
      </c>
      <c r="C44" s="91" t="s">
        <v>383</v>
      </c>
      <c r="D44" s="91" t="s">
        <v>387</v>
      </c>
      <c r="E44" s="109">
        <v>2</v>
      </c>
      <c r="F44" s="96">
        <v>379</v>
      </c>
      <c r="G44" s="10">
        <v>380</v>
      </c>
      <c r="H44" s="9">
        <f t="shared" si="0"/>
        <v>1</v>
      </c>
      <c r="I44" s="11">
        <v>4</v>
      </c>
      <c r="J44" s="12"/>
      <c r="K44" s="11"/>
      <c r="L44" s="11"/>
      <c r="M44" s="12">
        <f t="shared" si="1"/>
        <v>4</v>
      </c>
      <c r="N44" s="11"/>
      <c r="O44" s="11"/>
      <c r="P44" s="12">
        <f t="shared" si="2"/>
        <v>142</v>
      </c>
      <c r="Q44" s="11">
        <f t="shared" si="3"/>
        <v>37.46701846965699</v>
      </c>
      <c r="R44" s="11">
        <f t="shared" si="4"/>
        <v>37.46701846965699</v>
      </c>
      <c r="S44" s="16">
        <f t="shared" si="5"/>
        <v>37.46701846965699</v>
      </c>
      <c r="T44" s="14"/>
      <c r="U44" s="9"/>
      <c r="V44" s="10"/>
      <c r="W44" s="9"/>
      <c r="X44" s="11">
        <f t="shared" si="6"/>
        <v>0</v>
      </c>
      <c r="Y44" s="12">
        <f t="shared" si="7"/>
        <v>4</v>
      </c>
      <c r="Z44" s="12"/>
      <c r="AA44" s="12"/>
      <c r="AB44" s="12">
        <f t="shared" si="8"/>
        <v>4</v>
      </c>
      <c r="AC44" s="11">
        <f t="shared" si="9"/>
        <v>37.368421052631575</v>
      </c>
      <c r="AD44" s="11">
        <f t="shared" si="10"/>
        <v>37.368421052631575</v>
      </c>
      <c r="AE44" s="12">
        <f t="shared" si="12"/>
        <v>37.368421052631575</v>
      </c>
      <c r="AF44" s="15"/>
    </row>
    <row r="45" spans="1:32" ht="19.5" customHeight="1">
      <c r="A45" s="91" t="s">
        <v>140</v>
      </c>
      <c r="B45" s="91" t="s">
        <v>39</v>
      </c>
      <c r="C45" s="91" t="s">
        <v>388</v>
      </c>
      <c r="D45" s="91" t="s">
        <v>389</v>
      </c>
      <c r="E45" s="109">
        <v>1</v>
      </c>
      <c r="F45" s="96">
        <v>1108</v>
      </c>
      <c r="G45" s="10">
        <v>1122</v>
      </c>
      <c r="H45" s="9">
        <f t="shared" si="0"/>
        <v>14</v>
      </c>
      <c r="I45" s="11">
        <v>3</v>
      </c>
      <c r="J45" s="12"/>
      <c r="K45" s="11"/>
      <c r="L45" s="11"/>
      <c r="M45" s="12">
        <f t="shared" si="1"/>
        <v>3</v>
      </c>
      <c r="N45" s="11"/>
      <c r="O45" s="11"/>
      <c r="P45" s="12">
        <f t="shared" si="2"/>
        <v>106.5</v>
      </c>
      <c r="Q45" s="11">
        <f t="shared" si="3"/>
        <v>9.611913357400722</v>
      </c>
      <c r="R45" s="11">
        <f t="shared" si="4"/>
        <v>9.611913357400722</v>
      </c>
      <c r="S45" s="16">
        <f t="shared" si="5"/>
        <v>9.611913357400722</v>
      </c>
      <c r="T45" s="14"/>
      <c r="U45" s="9"/>
      <c r="V45" s="10"/>
      <c r="W45" s="9"/>
      <c r="X45" s="11">
        <f t="shared" si="6"/>
        <v>0</v>
      </c>
      <c r="Y45" s="12">
        <f t="shared" si="7"/>
        <v>3</v>
      </c>
      <c r="Z45" s="12"/>
      <c r="AA45" s="12"/>
      <c r="AB45" s="12">
        <f t="shared" si="8"/>
        <v>3</v>
      </c>
      <c r="AC45" s="11">
        <f t="shared" si="9"/>
        <v>9.491978609625669</v>
      </c>
      <c r="AD45" s="11">
        <f t="shared" si="10"/>
        <v>9.491978609625669</v>
      </c>
      <c r="AE45" s="12">
        <f t="shared" si="12"/>
        <v>9.491978609625669</v>
      </c>
      <c r="AF45" s="15"/>
    </row>
    <row r="46" spans="1:32" ht="19.5" customHeight="1">
      <c r="A46" s="91" t="s">
        <v>141</v>
      </c>
      <c r="B46" s="91" t="s">
        <v>39</v>
      </c>
      <c r="C46" s="91" t="s">
        <v>388</v>
      </c>
      <c r="D46" s="91" t="s">
        <v>390</v>
      </c>
      <c r="E46" s="109">
        <v>1</v>
      </c>
      <c r="F46" s="96">
        <v>573</v>
      </c>
      <c r="G46" s="10">
        <v>567</v>
      </c>
      <c r="H46" s="9">
        <f t="shared" si="0"/>
        <v>-6</v>
      </c>
      <c r="I46" s="11">
        <v>3</v>
      </c>
      <c r="J46" s="12"/>
      <c r="K46" s="11"/>
      <c r="L46" s="11"/>
      <c r="M46" s="12">
        <f t="shared" si="1"/>
        <v>3</v>
      </c>
      <c r="N46" s="11"/>
      <c r="O46" s="11"/>
      <c r="P46" s="12">
        <f t="shared" si="2"/>
        <v>106.5</v>
      </c>
      <c r="Q46" s="11">
        <f t="shared" si="3"/>
        <v>18.586387434554975</v>
      </c>
      <c r="R46" s="11">
        <f t="shared" si="4"/>
        <v>18.586387434554975</v>
      </c>
      <c r="S46" s="16">
        <f t="shared" si="5"/>
        <v>18.586387434554975</v>
      </c>
      <c r="T46" s="14"/>
      <c r="U46" s="9"/>
      <c r="V46" s="10"/>
      <c r="W46" s="9"/>
      <c r="X46" s="11">
        <f t="shared" si="6"/>
        <v>0</v>
      </c>
      <c r="Y46" s="12">
        <f t="shared" si="7"/>
        <v>3</v>
      </c>
      <c r="Z46" s="12"/>
      <c r="AA46" s="12"/>
      <c r="AB46" s="12">
        <f t="shared" si="8"/>
        <v>3</v>
      </c>
      <c r="AC46" s="11">
        <f t="shared" si="9"/>
        <v>18.78306878306878</v>
      </c>
      <c r="AD46" s="11">
        <f t="shared" si="10"/>
        <v>18.78306878306878</v>
      </c>
      <c r="AE46" s="12">
        <f t="shared" si="12"/>
        <v>18.78306878306878</v>
      </c>
      <c r="AF46" s="15"/>
    </row>
    <row r="47" spans="1:32" ht="19.5" customHeight="1">
      <c r="A47" s="91" t="s">
        <v>142</v>
      </c>
      <c r="B47" s="91" t="s">
        <v>159</v>
      </c>
      <c r="C47" s="91" t="s">
        <v>388</v>
      </c>
      <c r="D47" s="91" t="s">
        <v>391</v>
      </c>
      <c r="E47" s="109">
        <v>3</v>
      </c>
      <c r="F47" s="96">
        <v>231</v>
      </c>
      <c r="G47" s="10">
        <v>237</v>
      </c>
      <c r="H47" s="9">
        <f t="shared" si="0"/>
        <v>6</v>
      </c>
      <c r="I47" s="11">
        <v>2</v>
      </c>
      <c r="J47" s="12"/>
      <c r="K47" s="11"/>
      <c r="L47" s="11"/>
      <c r="M47" s="12">
        <f t="shared" si="1"/>
        <v>2</v>
      </c>
      <c r="N47" s="11"/>
      <c r="O47" s="11"/>
      <c r="P47" s="12">
        <f t="shared" si="2"/>
        <v>71</v>
      </c>
      <c r="Q47" s="11">
        <f t="shared" si="3"/>
        <v>30.735930735930733</v>
      </c>
      <c r="R47" s="11">
        <f t="shared" si="4"/>
        <v>30.735930735930733</v>
      </c>
      <c r="S47" s="16">
        <f t="shared" si="5"/>
        <v>30.735930735930733</v>
      </c>
      <c r="T47" s="14"/>
      <c r="U47" s="9"/>
      <c r="V47" s="10"/>
      <c r="W47" s="9"/>
      <c r="X47" s="11">
        <f t="shared" si="6"/>
        <v>0</v>
      </c>
      <c r="Y47" s="12">
        <f t="shared" si="7"/>
        <v>2</v>
      </c>
      <c r="Z47" s="12"/>
      <c r="AA47" s="12"/>
      <c r="AB47" s="12">
        <f t="shared" si="8"/>
        <v>2</v>
      </c>
      <c r="AC47" s="11">
        <f t="shared" si="9"/>
        <v>29.957805907172997</v>
      </c>
      <c r="AD47" s="11">
        <f t="shared" si="10"/>
        <v>29.957805907172997</v>
      </c>
      <c r="AE47" s="12">
        <f t="shared" si="12"/>
        <v>29.957805907172997</v>
      </c>
      <c r="AF47" s="15"/>
    </row>
    <row r="48" spans="1:32" ht="19.5" customHeight="1">
      <c r="A48" s="91" t="s">
        <v>143</v>
      </c>
      <c r="B48" s="91" t="s">
        <v>37</v>
      </c>
      <c r="C48" s="91" t="s">
        <v>392</v>
      </c>
      <c r="D48" s="91" t="s">
        <v>393</v>
      </c>
      <c r="E48" s="109">
        <v>2</v>
      </c>
      <c r="F48" s="96">
        <v>724</v>
      </c>
      <c r="G48" s="10">
        <v>719</v>
      </c>
      <c r="H48" s="9">
        <f t="shared" si="0"/>
        <v>-5</v>
      </c>
      <c r="I48" s="11">
        <v>3.5</v>
      </c>
      <c r="J48" s="12"/>
      <c r="K48" s="11"/>
      <c r="L48" s="11"/>
      <c r="M48" s="12">
        <f t="shared" si="1"/>
        <v>3.5</v>
      </c>
      <c r="N48" s="11"/>
      <c r="O48" s="11"/>
      <c r="P48" s="12">
        <f t="shared" si="2"/>
        <v>124.25</v>
      </c>
      <c r="Q48" s="11">
        <f t="shared" si="3"/>
        <v>17.16160220994475</v>
      </c>
      <c r="R48" s="11">
        <f t="shared" si="4"/>
        <v>17.16160220994475</v>
      </c>
      <c r="S48" s="16">
        <f t="shared" si="5"/>
        <v>17.16160220994475</v>
      </c>
      <c r="T48" s="14"/>
      <c r="U48" s="9"/>
      <c r="V48" s="10"/>
      <c r="W48" s="9"/>
      <c r="X48" s="11">
        <f t="shared" si="6"/>
        <v>0</v>
      </c>
      <c r="Y48" s="12">
        <f t="shared" si="7"/>
        <v>3.5</v>
      </c>
      <c r="Z48" s="12"/>
      <c r="AA48" s="12"/>
      <c r="AB48" s="12">
        <f t="shared" si="8"/>
        <v>3.5</v>
      </c>
      <c r="AC48" s="11">
        <f t="shared" si="9"/>
        <v>17.28094575799722</v>
      </c>
      <c r="AD48" s="11">
        <f t="shared" si="10"/>
        <v>17.28094575799722</v>
      </c>
      <c r="AE48" s="12">
        <f t="shared" si="12"/>
        <v>17.28094575799722</v>
      </c>
      <c r="AF48" s="15"/>
    </row>
    <row r="49" spans="1:32" s="105" customFormat="1" ht="19.5" customHeight="1">
      <c r="A49" s="91" t="s">
        <v>144</v>
      </c>
      <c r="B49" s="91" t="s">
        <v>159</v>
      </c>
      <c r="C49" s="91" t="s">
        <v>392</v>
      </c>
      <c r="D49" s="91" t="s">
        <v>394</v>
      </c>
      <c r="E49" s="109">
        <v>3</v>
      </c>
      <c r="F49" s="111">
        <v>388</v>
      </c>
      <c r="G49" s="98">
        <v>419</v>
      </c>
      <c r="H49" s="99">
        <f t="shared" si="0"/>
        <v>31</v>
      </c>
      <c r="I49" s="100">
        <v>3</v>
      </c>
      <c r="J49" s="101"/>
      <c r="K49" s="100">
        <v>0.5</v>
      </c>
      <c r="L49" s="97"/>
      <c r="M49" s="101">
        <f t="shared" si="1"/>
        <v>3.5</v>
      </c>
      <c r="N49" s="100"/>
      <c r="O49" s="100"/>
      <c r="P49" s="101">
        <f t="shared" si="2"/>
        <v>124.25</v>
      </c>
      <c r="Q49" s="100">
        <f t="shared" si="3"/>
        <v>27.448453608247426</v>
      </c>
      <c r="R49" s="100">
        <f t="shared" si="4"/>
        <v>27.448453608247426</v>
      </c>
      <c r="S49" s="102">
        <f t="shared" si="5"/>
        <v>27.448453608247426</v>
      </c>
      <c r="T49" s="103"/>
      <c r="U49" s="99"/>
      <c r="V49" s="98"/>
      <c r="W49" s="99"/>
      <c r="X49" s="100">
        <f t="shared" si="6"/>
        <v>0</v>
      </c>
      <c r="Y49" s="101">
        <f t="shared" si="7"/>
        <v>3.5</v>
      </c>
      <c r="Z49" s="101"/>
      <c r="AA49" s="101"/>
      <c r="AB49" s="12">
        <f t="shared" si="8"/>
        <v>3.5</v>
      </c>
      <c r="AC49" s="100">
        <f t="shared" si="9"/>
        <v>25.41766109785203</v>
      </c>
      <c r="AD49" s="100">
        <f t="shared" si="10"/>
        <v>25.41766109785203</v>
      </c>
      <c r="AE49" s="101">
        <f t="shared" si="12"/>
        <v>25.41766109785203</v>
      </c>
      <c r="AF49" s="104"/>
    </row>
    <row r="50" spans="1:32" ht="19.5" customHeight="1">
      <c r="A50" s="91" t="s">
        <v>145</v>
      </c>
      <c r="B50" s="91" t="s">
        <v>37</v>
      </c>
      <c r="C50" s="91" t="s">
        <v>395</v>
      </c>
      <c r="D50" s="91" t="s">
        <v>396</v>
      </c>
      <c r="E50" s="109">
        <v>1</v>
      </c>
      <c r="F50" s="96">
        <v>1887</v>
      </c>
      <c r="G50" s="10">
        <v>1903</v>
      </c>
      <c r="H50" s="9">
        <f t="shared" si="0"/>
        <v>16</v>
      </c>
      <c r="I50" s="11">
        <v>7.5</v>
      </c>
      <c r="J50" s="12"/>
      <c r="K50" s="11"/>
      <c r="L50" s="11"/>
      <c r="M50" s="12">
        <f t="shared" si="1"/>
        <v>7.5</v>
      </c>
      <c r="N50" s="11">
        <v>1</v>
      </c>
      <c r="O50" s="11">
        <v>32</v>
      </c>
      <c r="P50" s="12">
        <f t="shared" si="2"/>
        <v>298.25</v>
      </c>
      <c r="Q50" s="11">
        <f t="shared" si="3"/>
        <v>14.109697933227345</v>
      </c>
      <c r="R50" s="11">
        <f t="shared" si="4"/>
        <v>15.805511393746688</v>
      </c>
      <c r="S50" s="16">
        <f t="shared" si="5"/>
        <v>15.805511393746688</v>
      </c>
      <c r="T50" s="14"/>
      <c r="U50" s="9"/>
      <c r="V50" s="10"/>
      <c r="W50" s="9"/>
      <c r="X50" s="11">
        <f t="shared" si="6"/>
        <v>0</v>
      </c>
      <c r="Y50" s="12">
        <f t="shared" si="7"/>
        <v>7.5</v>
      </c>
      <c r="Z50" s="12"/>
      <c r="AA50" s="12"/>
      <c r="AB50" s="12">
        <f t="shared" si="8"/>
        <v>7.5</v>
      </c>
      <c r="AC50" s="11">
        <f t="shared" si="9"/>
        <v>13.991066736731478</v>
      </c>
      <c r="AD50" s="11">
        <f t="shared" si="10"/>
        <v>15.672622175512348</v>
      </c>
      <c r="AE50" s="12">
        <f t="shared" si="12"/>
        <v>15.672622175512348</v>
      </c>
      <c r="AF50" s="15"/>
    </row>
    <row r="51" spans="1:32" ht="19.5" customHeight="1">
      <c r="A51" s="91" t="s">
        <v>146</v>
      </c>
      <c r="B51" s="91" t="s">
        <v>38</v>
      </c>
      <c r="C51" s="91" t="s">
        <v>395</v>
      </c>
      <c r="D51" s="91" t="s">
        <v>397</v>
      </c>
      <c r="E51" s="109">
        <v>2</v>
      </c>
      <c r="F51" s="96">
        <v>768</v>
      </c>
      <c r="G51" s="10">
        <v>753</v>
      </c>
      <c r="H51" s="9">
        <f t="shared" si="0"/>
        <v>-15</v>
      </c>
      <c r="I51" s="11">
        <v>4</v>
      </c>
      <c r="J51" s="12"/>
      <c r="K51" s="11"/>
      <c r="L51" s="11"/>
      <c r="M51" s="12">
        <f t="shared" si="1"/>
        <v>4</v>
      </c>
      <c r="N51" s="11"/>
      <c r="O51" s="11"/>
      <c r="P51" s="12">
        <f t="shared" si="2"/>
        <v>142</v>
      </c>
      <c r="Q51" s="11">
        <f t="shared" si="3"/>
        <v>18.489583333333336</v>
      </c>
      <c r="R51" s="11">
        <f t="shared" si="4"/>
        <v>18.489583333333336</v>
      </c>
      <c r="S51" s="16">
        <f t="shared" si="5"/>
        <v>18.489583333333336</v>
      </c>
      <c r="T51" s="14"/>
      <c r="U51" s="9"/>
      <c r="V51" s="10"/>
      <c r="W51" s="9"/>
      <c r="X51" s="11">
        <f t="shared" si="6"/>
        <v>0</v>
      </c>
      <c r="Y51" s="12">
        <f t="shared" si="7"/>
        <v>4</v>
      </c>
      <c r="Z51" s="12"/>
      <c r="AA51" s="12"/>
      <c r="AB51" s="12">
        <f t="shared" si="8"/>
        <v>4</v>
      </c>
      <c r="AC51" s="11">
        <f t="shared" si="9"/>
        <v>18.857901726427624</v>
      </c>
      <c r="AD51" s="11">
        <f t="shared" si="10"/>
        <v>18.857901726427624</v>
      </c>
      <c r="AE51" s="12">
        <f t="shared" si="12"/>
        <v>18.857901726427624</v>
      </c>
      <c r="AF51" s="15"/>
    </row>
    <row r="52" spans="1:32" ht="19.5" customHeight="1">
      <c r="A52" s="91" t="s">
        <v>147</v>
      </c>
      <c r="B52" s="91" t="s">
        <v>37</v>
      </c>
      <c r="C52" s="91" t="s">
        <v>398</v>
      </c>
      <c r="D52" s="91" t="s">
        <v>399</v>
      </c>
      <c r="E52" s="109">
        <v>1</v>
      </c>
      <c r="F52" s="96">
        <v>1451</v>
      </c>
      <c r="G52" s="10">
        <v>1444</v>
      </c>
      <c r="H52" s="9">
        <f t="shared" si="0"/>
        <v>-7</v>
      </c>
      <c r="I52" s="11">
        <v>6.5</v>
      </c>
      <c r="J52" s="12"/>
      <c r="K52" s="11"/>
      <c r="L52" s="11"/>
      <c r="M52" s="12">
        <f t="shared" si="1"/>
        <v>6.5</v>
      </c>
      <c r="N52" s="11"/>
      <c r="O52" s="11"/>
      <c r="P52" s="12">
        <f t="shared" si="2"/>
        <v>230.75</v>
      </c>
      <c r="Q52" s="11">
        <f t="shared" si="3"/>
        <v>15.902825637491386</v>
      </c>
      <c r="R52" s="11">
        <f t="shared" si="4"/>
        <v>15.902825637491386</v>
      </c>
      <c r="S52" s="16">
        <f t="shared" si="5"/>
        <v>15.902825637491386</v>
      </c>
      <c r="T52" s="14"/>
      <c r="U52" s="9"/>
      <c r="V52" s="10"/>
      <c r="W52" s="9"/>
      <c r="X52" s="11">
        <f t="shared" si="6"/>
        <v>0</v>
      </c>
      <c r="Y52" s="12">
        <f t="shared" si="7"/>
        <v>6.5</v>
      </c>
      <c r="Z52" s="12"/>
      <c r="AA52" s="12"/>
      <c r="AB52" s="12">
        <f t="shared" si="8"/>
        <v>6.5</v>
      </c>
      <c r="AC52" s="11">
        <f t="shared" si="9"/>
        <v>15.979916897506923</v>
      </c>
      <c r="AD52" s="11">
        <f t="shared" si="10"/>
        <v>15.979916897506923</v>
      </c>
      <c r="AE52" s="12">
        <f t="shared" si="12"/>
        <v>15.979916897506923</v>
      </c>
      <c r="AF52" s="15"/>
    </row>
    <row r="53" spans="1:193" ht="19.5" customHeight="1">
      <c r="A53" s="91" t="s">
        <v>148</v>
      </c>
      <c r="B53" s="91" t="s">
        <v>38</v>
      </c>
      <c r="C53" s="91" t="s">
        <v>398</v>
      </c>
      <c r="D53" s="91" t="s">
        <v>400</v>
      </c>
      <c r="E53" s="109">
        <v>2</v>
      </c>
      <c r="F53" s="96">
        <v>552</v>
      </c>
      <c r="G53" s="10">
        <v>591</v>
      </c>
      <c r="H53" s="9">
        <f t="shared" si="0"/>
        <v>39</v>
      </c>
      <c r="I53" s="11">
        <v>4</v>
      </c>
      <c r="J53" s="12"/>
      <c r="K53" s="11">
        <v>0.5</v>
      </c>
      <c r="L53" s="11"/>
      <c r="M53" s="12">
        <f t="shared" si="1"/>
        <v>4.5</v>
      </c>
      <c r="N53" s="11"/>
      <c r="O53" s="11"/>
      <c r="P53" s="12">
        <f t="shared" si="2"/>
        <v>159.75</v>
      </c>
      <c r="Q53" s="11">
        <f t="shared" si="3"/>
        <v>25.724637681159418</v>
      </c>
      <c r="R53" s="11">
        <f t="shared" si="4"/>
        <v>25.724637681159418</v>
      </c>
      <c r="S53" s="16">
        <f t="shared" si="5"/>
        <v>25.724637681159418</v>
      </c>
      <c r="T53" s="14"/>
      <c r="U53" s="9"/>
      <c r="V53" s="10"/>
      <c r="W53" s="9"/>
      <c r="X53" s="11">
        <f t="shared" si="6"/>
        <v>0</v>
      </c>
      <c r="Y53" s="12">
        <f t="shared" si="7"/>
        <v>4.5</v>
      </c>
      <c r="Z53" s="12"/>
      <c r="AA53" s="12"/>
      <c r="AB53" s="12">
        <f t="shared" si="8"/>
        <v>4.5</v>
      </c>
      <c r="AC53" s="11">
        <f t="shared" si="9"/>
        <v>24.027072758037225</v>
      </c>
      <c r="AD53" s="11">
        <f t="shared" si="10"/>
        <v>24.027072758037225</v>
      </c>
      <c r="AE53" s="12">
        <f t="shared" si="12"/>
        <v>24.027072758037225</v>
      </c>
      <c r="AF53" s="15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</row>
    <row r="54" spans="1:193" ht="19.5" customHeight="1">
      <c r="A54" s="91" t="s">
        <v>149</v>
      </c>
      <c r="B54" s="91" t="s">
        <v>37</v>
      </c>
      <c r="C54" s="91" t="s">
        <v>401</v>
      </c>
      <c r="D54" s="91" t="s">
        <v>402</v>
      </c>
      <c r="E54" s="109">
        <v>1</v>
      </c>
      <c r="F54" s="96">
        <v>1845</v>
      </c>
      <c r="G54" s="10">
        <v>1932</v>
      </c>
      <c r="H54" s="9">
        <f t="shared" si="0"/>
        <v>87</v>
      </c>
      <c r="I54" s="11">
        <v>4.5</v>
      </c>
      <c r="J54" s="12"/>
      <c r="K54" s="11"/>
      <c r="L54" s="11">
        <v>6.5</v>
      </c>
      <c r="M54" s="12">
        <f t="shared" si="1"/>
        <v>11</v>
      </c>
      <c r="N54" s="11"/>
      <c r="O54" s="11"/>
      <c r="P54" s="12">
        <f t="shared" si="2"/>
        <v>390.5</v>
      </c>
      <c r="Q54" s="11">
        <f t="shared" si="3"/>
        <v>8.658536585365853</v>
      </c>
      <c r="R54" s="11">
        <f t="shared" si="4"/>
        <v>8.658536585365853</v>
      </c>
      <c r="S54" s="16">
        <f t="shared" si="5"/>
        <v>21.165311653116532</v>
      </c>
      <c r="T54" s="14"/>
      <c r="U54" s="9"/>
      <c r="V54" s="10"/>
      <c r="W54" s="9"/>
      <c r="X54" s="11">
        <f t="shared" si="6"/>
        <v>0</v>
      </c>
      <c r="Y54" s="12">
        <f t="shared" si="7"/>
        <v>11</v>
      </c>
      <c r="Z54" s="12"/>
      <c r="AA54" s="12"/>
      <c r="AB54" s="12">
        <f t="shared" si="8"/>
        <v>11</v>
      </c>
      <c r="AC54" s="11">
        <f t="shared" si="9"/>
        <v>8.26863354037267</v>
      </c>
      <c r="AD54" s="11">
        <f t="shared" si="10"/>
        <v>8.26863354037267</v>
      </c>
      <c r="AE54" s="12">
        <f t="shared" si="12"/>
        <v>20.21221532091097</v>
      </c>
      <c r="AF54" s="15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</row>
    <row r="55" spans="1:193" ht="19.5" customHeight="1">
      <c r="A55" s="91" t="s">
        <v>150</v>
      </c>
      <c r="B55" s="91" t="s">
        <v>39</v>
      </c>
      <c r="C55" s="91" t="s">
        <v>401</v>
      </c>
      <c r="D55" s="91" t="s">
        <v>403</v>
      </c>
      <c r="E55" s="109">
        <v>1</v>
      </c>
      <c r="F55" s="96">
        <v>1183</v>
      </c>
      <c r="G55" s="10">
        <v>1199</v>
      </c>
      <c r="H55" s="9">
        <f t="shared" si="0"/>
        <v>16</v>
      </c>
      <c r="I55" s="11">
        <v>4.5</v>
      </c>
      <c r="J55" s="12"/>
      <c r="K55" s="11"/>
      <c r="L55" s="11"/>
      <c r="M55" s="12">
        <f t="shared" si="1"/>
        <v>4.5</v>
      </c>
      <c r="N55" s="11"/>
      <c r="O55" s="11"/>
      <c r="P55" s="12">
        <f t="shared" si="2"/>
        <v>159.75</v>
      </c>
      <c r="Q55" s="11">
        <f t="shared" si="3"/>
        <v>13.503803888419272</v>
      </c>
      <c r="R55" s="11">
        <f t="shared" si="4"/>
        <v>13.503803888419272</v>
      </c>
      <c r="S55" s="16">
        <f t="shared" si="5"/>
        <v>13.503803888419272</v>
      </c>
      <c r="T55" s="14"/>
      <c r="U55" s="9"/>
      <c r="V55" s="10"/>
      <c r="W55" s="9"/>
      <c r="X55" s="11">
        <f t="shared" si="6"/>
        <v>0</v>
      </c>
      <c r="Y55" s="12">
        <f t="shared" si="7"/>
        <v>4.5</v>
      </c>
      <c r="Z55" s="12"/>
      <c r="AA55" s="12"/>
      <c r="AB55" s="12">
        <f t="shared" si="8"/>
        <v>4.5</v>
      </c>
      <c r="AC55" s="11">
        <f t="shared" si="9"/>
        <v>13.323603002502086</v>
      </c>
      <c r="AD55" s="11">
        <f t="shared" si="10"/>
        <v>13.323603002502086</v>
      </c>
      <c r="AE55" s="12">
        <f t="shared" si="12"/>
        <v>13.323603002502086</v>
      </c>
      <c r="AF55" s="15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</row>
    <row r="56" spans="1:193" ht="19.5" customHeight="1">
      <c r="A56" s="91" t="s">
        <v>151</v>
      </c>
      <c r="B56" s="91" t="s">
        <v>159</v>
      </c>
      <c r="C56" s="91" t="s">
        <v>401</v>
      </c>
      <c r="D56" s="91" t="s">
        <v>404</v>
      </c>
      <c r="E56" s="109">
        <v>2</v>
      </c>
      <c r="F56" s="96">
        <v>480</v>
      </c>
      <c r="G56" s="10">
        <v>473</v>
      </c>
      <c r="H56" s="9">
        <f t="shared" si="0"/>
        <v>-7</v>
      </c>
      <c r="I56" s="11">
        <v>3</v>
      </c>
      <c r="J56" s="12"/>
      <c r="K56" s="11">
        <v>0.5</v>
      </c>
      <c r="L56" s="11"/>
      <c r="M56" s="12">
        <f t="shared" si="1"/>
        <v>3.5</v>
      </c>
      <c r="N56" s="11"/>
      <c r="O56" s="11"/>
      <c r="P56" s="12">
        <f t="shared" si="2"/>
        <v>124.25</v>
      </c>
      <c r="Q56" s="11">
        <f t="shared" si="3"/>
        <v>22.1875</v>
      </c>
      <c r="R56" s="11">
        <f t="shared" si="4"/>
        <v>22.1875</v>
      </c>
      <c r="S56" s="16">
        <f t="shared" si="5"/>
        <v>22.1875</v>
      </c>
      <c r="T56" s="14"/>
      <c r="U56" s="9"/>
      <c r="V56" s="10"/>
      <c r="W56" s="9"/>
      <c r="X56" s="11">
        <f t="shared" si="6"/>
        <v>0</v>
      </c>
      <c r="Y56" s="12">
        <f t="shared" si="7"/>
        <v>3.5</v>
      </c>
      <c r="Z56" s="12"/>
      <c r="AA56" s="12"/>
      <c r="AB56" s="12">
        <f t="shared" si="8"/>
        <v>3.5</v>
      </c>
      <c r="AC56" s="11">
        <f t="shared" si="9"/>
        <v>22.51585623678647</v>
      </c>
      <c r="AD56" s="11">
        <f t="shared" si="10"/>
        <v>22.51585623678647</v>
      </c>
      <c r="AE56" s="12">
        <f t="shared" si="12"/>
        <v>22.51585623678647</v>
      </c>
      <c r="AF56" s="15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</row>
    <row r="57" spans="1:193" ht="19.5" customHeight="1">
      <c r="A57" s="91" t="s">
        <v>152</v>
      </c>
      <c r="B57" s="91" t="s">
        <v>37</v>
      </c>
      <c r="C57" s="91" t="s">
        <v>405</v>
      </c>
      <c r="D57" s="91" t="s">
        <v>406</v>
      </c>
      <c r="E57" s="109">
        <v>1</v>
      </c>
      <c r="F57" s="96">
        <v>2007</v>
      </c>
      <c r="G57" s="10">
        <v>2015</v>
      </c>
      <c r="H57" s="9">
        <f t="shared" si="0"/>
        <v>8</v>
      </c>
      <c r="I57" s="11">
        <v>7</v>
      </c>
      <c r="J57" s="12"/>
      <c r="K57" s="11"/>
      <c r="L57" s="11"/>
      <c r="M57" s="12">
        <f t="shared" si="1"/>
        <v>7</v>
      </c>
      <c r="N57" s="11"/>
      <c r="O57" s="11"/>
      <c r="P57" s="12">
        <f t="shared" si="2"/>
        <v>248.5</v>
      </c>
      <c r="Q57" s="11">
        <f t="shared" si="3"/>
        <v>12.381664175386147</v>
      </c>
      <c r="R57" s="11">
        <f t="shared" si="4"/>
        <v>12.381664175386147</v>
      </c>
      <c r="S57" s="16">
        <f t="shared" si="5"/>
        <v>12.381664175386147</v>
      </c>
      <c r="T57" s="14"/>
      <c r="U57" s="9"/>
      <c r="V57" s="10"/>
      <c r="W57" s="9"/>
      <c r="X57" s="11">
        <f t="shared" si="6"/>
        <v>0</v>
      </c>
      <c r="Y57" s="12">
        <f t="shared" si="7"/>
        <v>7</v>
      </c>
      <c r="Z57" s="12"/>
      <c r="AA57" s="12"/>
      <c r="AB57" s="12">
        <f t="shared" si="8"/>
        <v>7</v>
      </c>
      <c r="AC57" s="11">
        <f t="shared" si="9"/>
        <v>12.332506203473946</v>
      </c>
      <c r="AD57" s="11">
        <f t="shared" si="10"/>
        <v>12.332506203473946</v>
      </c>
      <c r="AE57" s="12">
        <f t="shared" si="12"/>
        <v>12.332506203473946</v>
      </c>
      <c r="AF57" s="15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</row>
    <row r="58" spans="1:193" ht="19.5" customHeight="1">
      <c r="A58" s="91" t="s">
        <v>153</v>
      </c>
      <c r="B58" s="91" t="s">
        <v>37</v>
      </c>
      <c r="C58" s="91" t="s">
        <v>407</v>
      </c>
      <c r="D58" s="91" t="s">
        <v>386</v>
      </c>
      <c r="E58" s="109">
        <v>2</v>
      </c>
      <c r="F58" s="96">
        <v>1286</v>
      </c>
      <c r="G58" s="10">
        <v>1298</v>
      </c>
      <c r="H58" s="9">
        <f t="shared" si="0"/>
        <v>12</v>
      </c>
      <c r="I58" s="11">
        <v>4.5</v>
      </c>
      <c r="J58" s="12"/>
      <c r="K58" s="11"/>
      <c r="L58" s="11"/>
      <c r="M58" s="12">
        <f t="shared" si="1"/>
        <v>4.5</v>
      </c>
      <c r="N58" s="11"/>
      <c r="O58" s="11"/>
      <c r="P58" s="12">
        <f t="shared" si="2"/>
        <v>159.75</v>
      </c>
      <c r="Q58" s="11">
        <f t="shared" si="3"/>
        <v>12.422239502332815</v>
      </c>
      <c r="R58" s="11">
        <f t="shared" si="4"/>
        <v>12.422239502332815</v>
      </c>
      <c r="S58" s="16">
        <f t="shared" si="5"/>
        <v>12.422239502332815</v>
      </c>
      <c r="T58" s="14"/>
      <c r="U58" s="9"/>
      <c r="V58" s="10"/>
      <c r="W58" s="9"/>
      <c r="X58" s="11">
        <f t="shared" si="6"/>
        <v>0</v>
      </c>
      <c r="Y58" s="12">
        <f t="shared" si="7"/>
        <v>4.5</v>
      </c>
      <c r="Z58" s="12"/>
      <c r="AA58" s="12"/>
      <c r="AB58" s="12">
        <f t="shared" si="8"/>
        <v>4.5</v>
      </c>
      <c r="AC58" s="11">
        <f t="shared" si="9"/>
        <v>12.307395993836671</v>
      </c>
      <c r="AD58" s="11">
        <f t="shared" si="10"/>
        <v>12.307395993836671</v>
      </c>
      <c r="AE58" s="12">
        <f t="shared" si="12"/>
        <v>12.307395993836671</v>
      </c>
      <c r="AF58" s="15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</row>
    <row r="59" spans="1:193" ht="19.5" customHeight="1">
      <c r="A59" s="91" t="s">
        <v>154</v>
      </c>
      <c r="B59" s="91" t="s">
        <v>159</v>
      </c>
      <c r="C59" s="91" t="s">
        <v>407</v>
      </c>
      <c r="D59" s="91" t="s">
        <v>408</v>
      </c>
      <c r="E59" s="109">
        <v>2</v>
      </c>
      <c r="F59" s="96">
        <v>270</v>
      </c>
      <c r="G59" s="10">
        <v>265</v>
      </c>
      <c r="H59" s="9">
        <f t="shared" si="0"/>
        <v>-5</v>
      </c>
      <c r="I59" s="11">
        <v>2.5</v>
      </c>
      <c r="J59" s="12"/>
      <c r="K59" s="11">
        <v>0.5</v>
      </c>
      <c r="L59" s="11"/>
      <c r="M59" s="12">
        <f t="shared" si="1"/>
        <v>3</v>
      </c>
      <c r="N59" s="11"/>
      <c r="O59" s="11"/>
      <c r="P59" s="12">
        <f t="shared" si="2"/>
        <v>106.5</v>
      </c>
      <c r="Q59" s="11">
        <f t="shared" si="3"/>
        <v>32.870370370370374</v>
      </c>
      <c r="R59" s="11">
        <f t="shared" si="4"/>
        <v>32.870370370370374</v>
      </c>
      <c r="S59" s="16">
        <f t="shared" si="5"/>
        <v>32.870370370370374</v>
      </c>
      <c r="T59" s="14"/>
      <c r="U59" s="9"/>
      <c r="V59" s="10"/>
      <c r="W59" s="9"/>
      <c r="X59" s="11">
        <f t="shared" si="6"/>
        <v>0</v>
      </c>
      <c r="Y59" s="12">
        <f t="shared" si="7"/>
        <v>3</v>
      </c>
      <c r="Z59" s="12"/>
      <c r="AA59" s="12"/>
      <c r="AB59" s="12">
        <f t="shared" si="8"/>
        <v>3</v>
      </c>
      <c r="AC59" s="11">
        <f t="shared" si="9"/>
        <v>33.490566037735846</v>
      </c>
      <c r="AD59" s="11">
        <f t="shared" si="10"/>
        <v>33.490566037735846</v>
      </c>
      <c r="AE59" s="12">
        <f t="shared" si="12"/>
        <v>33.490566037735846</v>
      </c>
      <c r="AF59" s="15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</row>
    <row r="60" spans="1:193" ht="19.5" customHeight="1">
      <c r="A60" s="91" t="s">
        <v>155</v>
      </c>
      <c r="B60" s="91" t="s">
        <v>37</v>
      </c>
      <c r="C60" s="91" t="s">
        <v>409</v>
      </c>
      <c r="D60" s="91" t="s">
        <v>410</v>
      </c>
      <c r="E60" s="109">
        <v>1</v>
      </c>
      <c r="F60" s="96">
        <v>1698</v>
      </c>
      <c r="G60" s="10">
        <v>1729</v>
      </c>
      <c r="H60" s="9">
        <f t="shared" si="0"/>
        <v>31</v>
      </c>
      <c r="I60" s="11">
        <v>5.5</v>
      </c>
      <c r="J60" s="12"/>
      <c r="K60" s="11"/>
      <c r="L60" s="11">
        <v>2.5</v>
      </c>
      <c r="M60" s="12">
        <f t="shared" si="1"/>
        <v>8</v>
      </c>
      <c r="N60" s="11"/>
      <c r="O60" s="11"/>
      <c r="P60" s="12">
        <f t="shared" si="2"/>
        <v>284</v>
      </c>
      <c r="Q60" s="11">
        <f t="shared" si="3"/>
        <v>11.498822143698469</v>
      </c>
      <c r="R60" s="11">
        <f t="shared" si="4"/>
        <v>11.498822143698469</v>
      </c>
      <c r="S60" s="16">
        <f t="shared" si="5"/>
        <v>16.725559481743225</v>
      </c>
      <c r="T60" s="14"/>
      <c r="U60" s="9"/>
      <c r="V60" s="10"/>
      <c r="W60" s="9"/>
      <c r="X60" s="11">
        <f t="shared" si="6"/>
        <v>0</v>
      </c>
      <c r="Y60" s="12">
        <f t="shared" si="7"/>
        <v>8</v>
      </c>
      <c r="Z60" s="12"/>
      <c r="AA60" s="12"/>
      <c r="AB60" s="12">
        <f t="shared" si="8"/>
        <v>8</v>
      </c>
      <c r="AC60" s="11">
        <f t="shared" si="9"/>
        <v>11.292654713707345</v>
      </c>
      <c r="AD60" s="11">
        <f t="shared" si="10"/>
        <v>11.292654713707345</v>
      </c>
      <c r="AE60" s="12">
        <f t="shared" si="12"/>
        <v>16.425679583574322</v>
      </c>
      <c r="AF60" s="15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</row>
    <row r="61" spans="1:193" s="30" customFormat="1" ht="19.5" customHeight="1">
      <c r="A61" s="91" t="s">
        <v>156</v>
      </c>
      <c r="B61" s="91" t="s">
        <v>159</v>
      </c>
      <c r="C61" s="91" t="s">
        <v>409</v>
      </c>
      <c r="D61" s="91" t="s">
        <v>411</v>
      </c>
      <c r="E61" s="109">
        <v>2</v>
      </c>
      <c r="F61" s="96">
        <v>332</v>
      </c>
      <c r="G61" s="10">
        <v>340</v>
      </c>
      <c r="H61" s="9">
        <f t="shared" si="0"/>
        <v>8</v>
      </c>
      <c r="I61" s="11">
        <v>3</v>
      </c>
      <c r="J61" s="12"/>
      <c r="K61" s="11"/>
      <c r="L61" s="11"/>
      <c r="M61" s="12">
        <f t="shared" si="1"/>
        <v>3</v>
      </c>
      <c r="N61" s="11"/>
      <c r="O61" s="11"/>
      <c r="P61" s="12">
        <f t="shared" si="2"/>
        <v>106.5</v>
      </c>
      <c r="Q61" s="11">
        <f t="shared" si="3"/>
        <v>32.07831325301205</v>
      </c>
      <c r="R61" s="11">
        <f t="shared" si="4"/>
        <v>32.07831325301205</v>
      </c>
      <c r="S61" s="16">
        <f t="shared" si="5"/>
        <v>32.07831325301205</v>
      </c>
      <c r="T61" s="14"/>
      <c r="U61" s="9"/>
      <c r="V61" s="10"/>
      <c r="W61" s="9"/>
      <c r="X61" s="11">
        <f t="shared" si="6"/>
        <v>0</v>
      </c>
      <c r="Y61" s="12">
        <f t="shared" si="7"/>
        <v>3</v>
      </c>
      <c r="Z61" s="12"/>
      <c r="AA61" s="12"/>
      <c r="AB61" s="12">
        <f t="shared" si="8"/>
        <v>3</v>
      </c>
      <c r="AC61" s="11">
        <f t="shared" si="9"/>
        <v>31.323529411764707</v>
      </c>
      <c r="AD61" s="11">
        <f t="shared" si="10"/>
        <v>31.323529411764707</v>
      </c>
      <c r="AE61" s="12">
        <f t="shared" si="12"/>
        <v>31.323529411764707</v>
      </c>
      <c r="AF61" s="15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</row>
    <row r="62" spans="1:193" s="30" customFormat="1" ht="19.5" customHeight="1">
      <c r="A62" s="91" t="s">
        <v>157</v>
      </c>
      <c r="B62" s="77" t="s">
        <v>37</v>
      </c>
      <c r="C62" s="77" t="s">
        <v>412</v>
      </c>
      <c r="D62" s="77" t="s">
        <v>413</v>
      </c>
      <c r="E62" s="110">
        <v>3</v>
      </c>
      <c r="F62" s="96">
        <v>549</v>
      </c>
      <c r="G62" s="10">
        <v>535</v>
      </c>
      <c r="H62" s="9">
        <f t="shared" si="0"/>
        <v>-14</v>
      </c>
      <c r="I62" s="11">
        <v>8</v>
      </c>
      <c r="J62" s="12"/>
      <c r="K62" s="11"/>
      <c r="L62" s="11"/>
      <c r="M62" s="12">
        <f t="shared" si="1"/>
        <v>8</v>
      </c>
      <c r="N62" s="11"/>
      <c r="O62" s="11"/>
      <c r="P62" s="12">
        <f t="shared" si="2"/>
        <v>284</v>
      </c>
      <c r="Q62" s="11">
        <f t="shared" si="3"/>
        <v>51.73041894353369</v>
      </c>
      <c r="R62" s="11">
        <f t="shared" si="4"/>
        <v>51.73041894353369</v>
      </c>
      <c r="S62" s="16">
        <f t="shared" si="5"/>
        <v>51.73041894353369</v>
      </c>
      <c r="T62" s="14"/>
      <c r="U62" s="9"/>
      <c r="V62" s="10"/>
      <c r="W62" s="9"/>
      <c r="X62" s="11">
        <f t="shared" si="6"/>
        <v>0</v>
      </c>
      <c r="Y62" s="12">
        <f t="shared" si="7"/>
        <v>8</v>
      </c>
      <c r="Z62" s="12"/>
      <c r="AA62" s="12"/>
      <c r="AB62" s="12">
        <f t="shared" si="8"/>
        <v>8</v>
      </c>
      <c r="AC62" s="11">
        <f t="shared" si="9"/>
        <v>53.084112149532714</v>
      </c>
      <c r="AD62" s="11">
        <f t="shared" si="10"/>
        <v>53.084112149532714</v>
      </c>
      <c r="AE62" s="12">
        <f t="shared" si="12"/>
        <v>53.084112149532714</v>
      </c>
      <c r="AF62" s="15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</row>
    <row r="63" spans="1:193" s="30" customFormat="1" ht="19.5" customHeight="1">
      <c r="A63" s="91" t="s">
        <v>158</v>
      </c>
      <c r="B63" s="91" t="s">
        <v>38</v>
      </c>
      <c r="C63" s="91" t="s">
        <v>412</v>
      </c>
      <c r="D63" s="91" t="s">
        <v>414</v>
      </c>
      <c r="E63" s="109">
        <v>3</v>
      </c>
      <c r="F63" s="96">
        <v>324</v>
      </c>
      <c r="G63" s="10">
        <v>359</v>
      </c>
      <c r="H63" s="9">
        <f t="shared" si="0"/>
        <v>35</v>
      </c>
      <c r="I63" s="11">
        <v>8</v>
      </c>
      <c r="J63" s="12"/>
      <c r="K63" s="11"/>
      <c r="L63" s="11"/>
      <c r="M63" s="12">
        <f t="shared" si="1"/>
        <v>8</v>
      </c>
      <c r="N63" s="11"/>
      <c r="O63" s="11"/>
      <c r="P63" s="18">
        <f t="shared" si="2"/>
        <v>284</v>
      </c>
      <c r="Q63" s="11">
        <f t="shared" si="3"/>
        <v>87.65432098765432</v>
      </c>
      <c r="R63" s="11">
        <f t="shared" si="4"/>
        <v>87.65432098765432</v>
      </c>
      <c r="S63" s="16">
        <f t="shared" si="5"/>
        <v>87.65432098765432</v>
      </c>
      <c r="T63" s="14"/>
      <c r="U63" s="9"/>
      <c r="V63" s="10"/>
      <c r="W63" s="9"/>
      <c r="X63" s="11">
        <f t="shared" si="6"/>
        <v>0</v>
      </c>
      <c r="Y63" s="12">
        <f t="shared" si="7"/>
        <v>8</v>
      </c>
      <c r="Z63" s="12"/>
      <c r="AA63" s="12"/>
      <c r="AB63" s="12">
        <f t="shared" si="8"/>
        <v>8</v>
      </c>
      <c r="AC63" s="11">
        <f t="shared" si="9"/>
        <v>79.10863509749304</v>
      </c>
      <c r="AD63" s="11">
        <f t="shared" si="10"/>
        <v>79.10863509749304</v>
      </c>
      <c r="AE63" s="12">
        <f t="shared" si="12"/>
        <v>79.10863509749304</v>
      </c>
      <c r="AF63" s="15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</row>
    <row r="64" spans="1:193" s="26" customFormat="1" ht="19.5" customHeight="1">
      <c r="A64" s="125" t="s">
        <v>306</v>
      </c>
      <c r="B64" s="125"/>
      <c r="C64" s="125"/>
      <c r="D64" s="125"/>
      <c r="E64" s="107"/>
      <c r="F64" s="19">
        <f>SUM(F11:F63)</f>
        <v>44109</v>
      </c>
      <c r="G64" s="19">
        <f>SUM(G11:G63)</f>
        <v>44913</v>
      </c>
      <c r="H64" s="19">
        <f t="shared" si="0"/>
        <v>804</v>
      </c>
      <c r="I64" s="20">
        <f aca="true" t="shared" si="13" ref="I64:O64">SUM(I11:I63)</f>
        <v>267</v>
      </c>
      <c r="J64" s="20">
        <f t="shared" si="13"/>
        <v>6</v>
      </c>
      <c r="K64" s="20">
        <f t="shared" si="13"/>
        <v>3</v>
      </c>
      <c r="L64" s="20">
        <f t="shared" si="13"/>
        <v>9</v>
      </c>
      <c r="M64" s="20">
        <f t="shared" si="1"/>
        <v>285</v>
      </c>
      <c r="N64" s="20">
        <f t="shared" si="13"/>
        <v>1.56</v>
      </c>
      <c r="O64" s="20">
        <f t="shared" si="13"/>
        <v>50</v>
      </c>
      <c r="P64" s="21">
        <f t="shared" si="2"/>
        <v>10167.5</v>
      </c>
      <c r="Q64" s="21">
        <f t="shared" si="3"/>
        <v>21.488811807114196</v>
      </c>
      <c r="R64" s="22">
        <f t="shared" si="4"/>
        <v>21.602167358135528</v>
      </c>
      <c r="S64" s="23">
        <f t="shared" si="5"/>
        <v>22.80940397651273</v>
      </c>
      <c r="T64" s="24">
        <f>SUM(T11:T63)</f>
        <v>0</v>
      </c>
      <c r="U64" s="21">
        <f>SUM(U11:U63)</f>
        <v>0</v>
      </c>
      <c r="V64" s="21">
        <f>SUM(V11:V63)</f>
        <v>0</v>
      </c>
      <c r="W64" s="21">
        <f>SUM(W11:W63)</f>
        <v>0</v>
      </c>
      <c r="X64" s="21">
        <f t="shared" si="6"/>
        <v>0</v>
      </c>
      <c r="Y64" s="21">
        <f t="shared" si="7"/>
        <v>285</v>
      </c>
      <c r="Z64" s="21">
        <f>SUM(Z11:Z63)</f>
        <v>0</v>
      </c>
      <c r="AA64" s="21">
        <f>SUM(AA11:AA63)</f>
        <v>0</v>
      </c>
      <c r="AB64" s="21">
        <f>SUM(AB11:AB63)</f>
        <v>285</v>
      </c>
      <c r="AC64" s="21">
        <f t="shared" si="9"/>
        <v>21.10413466034333</v>
      </c>
      <c r="AD64" s="21">
        <f t="shared" si="10"/>
        <v>21.215461002382384</v>
      </c>
      <c r="AE64" s="21">
        <f t="shared" si="12"/>
        <v>22.401086545098302</v>
      </c>
      <c r="AF64" s="1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</row>
    <row r="65" spans="3:193" ht="15.75">
      <c r="C65" s="6"/>
      <c r="D65" s="7"/>
      <c r="E65" s="28"/>
      <c r="F65" s="27"/>
      <c r="G65" s="27"/>
      <c r="H65" s="27"/>
      <c r="I65" s="7"/>
      <c r="J65" s="7"/>
      <c r="K65" s="7"/>
      <c r="L65" s="7"/>
      <c r="M65" s="7"/>
      <c r="N65" s="7"/>
      <c r="O65" s="7"/>
      <c r="P65" s="7"/>
      <c r="Q65" s="28"/>
      <c r="R65" s="7"/>
      <c r="S65" s="7"/>
      <c r="T65" s="29"/>
      <c r="U65" s="7"/>
      <c r="V65" s="7"/>
      <c r="W65" s="7"/>
      <c r="X65" s="7"/>
      <c r="Y65" s="7"/>
      <c r="Z65" s="7"/>
      <c r="AA65" s="7"/>
      <c r="AB65" s="7"/>
      <c r="AC65" s="7"/>
      <c r="AD65" s="27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</row>
    <row r="66" spans="3:193" ht="15.75">
      <c r="C66" s="6"/>
      <c r="D66" s="7"/>
      <c r="E66" s="28"/>
      <c r="I66" s="7"/>
      <c r="J66" s="7"/>
      <c r="K66" s="7"/>
      <c r="L66" s="7"/>
      <c r="M66" s="7"/>
      <c r="N66" s="7"/>
      <c r="O66" s="7"/>
      <c r="P66" s="7"/>
      <c r="Q66" s="28"/>
      <c r="R66" s="7"/>
      <c r="S66" s="7"/>
      <c r="T66" s="31"/>
      <c r="U66" s="7"/>
      <c r="V66" s="7"/>
      <c r="W66" s="7"/>
      <c r="X66" s="7"/>
      <c r="Y66" s="7"/>
      <c r="Z66" s="7"/>
      <c r="AA66" s="7"/>
      <c r="AB66" s="7"/>
      <c r="AC66" s="7"/>
      <c r="AD66" s="27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</row>
    <row r="67" spans="3:29" ht="15.75">
      <c r="C67" s="6"/>
      <c r="D67" s="7"/>
      <c r="E67" s="28"/>
      <c r="I67" s="7"/>
      <c r="J67" s="7"/>
      <c r="K67" s="7"/>
      <c r="L67" s="7"/>
      <c r="M67" s="7"/>
      <c r="N67" s="7"/>
      <c r="O67" s="7"/>
      <c r="P67" s="7"/>
      <c r="Q67" s="28"/>
      <c r="R67" s="7"/>
      <c r="S67" s="7"/>
      <c r="T67" s="31"/>
      <c r="U67" s="7"/>
      <c r="V67" s="7"/>
      <c r="W67" s="7"/>
      <c r="X67" s="7"/>
      <c r="Y67" s="7"/>
      <c r="Z67" s="7"/>
      <c r="AA67" s="7"/>
      <c r="AB67" s="7"/>
      <c r="AC67" s="7"/>
    </row>
    <row r="68" spans="3:29" ht="15.75">
      <c r="C68" s="6"/>
      <c r="D68" s="7"/>
      <c r="E68" s="28"/>
      <c r="I68" s="7"/>
      <c r="J68" s="7"/>
      <c r="K68" s="7"/>
      <c r="L68" s="7"/>
      <c r="M68" s="7"/>
      <c r="N68" s="7"/>
      <c r="O68" s="7"/>
      <c r="P68" s="7"/>
      <c r="Q68" s="28"/>
      <c r="R68" s="7"/>
      <c r="S68" s="7"/>
      <c r="T68" s="31"/>
      <c r="U68" s="7"/>
      <c r="V68" s="7"/>
      <c r="W68" s="7"/>
      <c r="X68" s="7"/>
      <c r="Y68" s="7"/>
      <c r="Z68" s="7"/>
      <c r="AA68" s="7"/>
      <c r="AB68" s="7"/>
      <c r="AC68" s="7"/>
    </row>
    <row r="69" spans="3:29" ht="15.75">
      <c r="C69" s="6"/>
      <c r="D69" s="7"/>
      <c r="E69" s="28"/>
      <c r="I69" s="7"/>
      <c r="J69" s="7"/>
      <c r="K69" s="7"/>
      <c r="L69" s="7"/>
      <c r="M69" s="7"/>
      <c r="N69" s="7"/>
      <c r="O69" s="7"/>
      <c r="P69" s="7"/>
      <c r="Q69" s="28"/>
      <c r="R69" s="7"/>
      <c r="S69" s="7"/>
      <c r="T69" s="31"/>
      <c r="U69" s="7"/>
      <c r="V69" s="7"/>
      <c r="W69" s="7"/>
      <c r="X69" s="7"/>
      <c r="Y69" s="7"/>
      <c r="Z69" s="7"/>
      <c r="AA69" s="7"/>
      <c r="AB69" s="7"/>
      <c r="AC69" s="7"/>
    </row>
    <row r="70" spans="3:29" ht="15.75">
      <c r="C70" s="6"/>
      <c r="D70" s="7"/>
      <c r="E70" s="28"/>
      <c r="I70" s="7"/>
      <c r="J70" s="7"/>
      <c r="K70" s="7"/>
      <c r="L70" s="7"/>
      <c r="M70" s="7"/>
      <c r="N70" s="7"/>
      <c r="O70" s="7"/>
      <c r="P70" s="7"/>
      <c r="Q70" s="28"/>
      <c r="R70" s="7"/>
      <c r="S70" s="7"/>
      <c r="T70" s="31"/>
      <c r="U70" s="7"/>
      <c r="V70" s="7"/>
      <c r="W70" s="7"/>
      <c r="X70" s="7"/>
      <c r="Y70" s="7"/>
      <c r="Z70" s="7"/>
      <c r="AA70" s="7"/>
      <c r="AB70" s="7"/>
      <c r="AC70" s="7"/>
    </row>
    <row r="71" spans="3:29" ht="15.75">
      <c r="C71" s="6"/>
      <c r="D71" s="7"/>
      <c r="E71" s="28"/>
      <c r="I71" s="7"/>
      <c r="J71" s="7"/>
      <c r="K71" s="7"/>
      <c r="L71" s="7"/>
      <c r="M71" s="7"/>
      <c r="N71" s="7"/>
      <c r="O71" s="7"/>
      <c r="P71" s="7"/>
      <c r="Q71" s="28"/>
      <c r="R71" s="7"/>
      <c r="S71" s="7"/>
      <c r="T71" s="31"/>
      <c r="U71" s="7"/>
      <c r="V71" s="7"/>
      <c r="W71" s="7"/>
      <c r="X71" s="7"/>
      <c r="Y71" s="7"/>
      <c r="Z71" s="7"/>
      <c r="AA71" s="7"/>
      <c r="AB71" s="7"/>
      <c r="AC71" s="7"/>
    </row>
    <row r="72" spans="3:29" ht="15.75">
      <c r="C72" s="6"/>
      <c r="D72" s="7"/>
      <c r="E72" s="28"/>
      <c r="I72" s="7"/>
      <c r="J72" s="7"/>
      <c r="K72" s="7"/>
      <c r="L72" s="7"/>
      <c r="M72" s="7"/>
      <c r="N72" s="7"/>
      <c r="O72" s="7"/>
      <c r="P72" s="7"/>
      <c r="Q72" s="28"/>
      <c r="R72" s="7"/>
      <c r="S72" s="7"/>
      <c r="T72" s="31"/>
      <c r="U72" s="7"/>
      <c r="V72" s="7"/>
      <c r="W72" s="7"/>
      <c r="X72" s="7"/>
      <c r="Y72" s="7"/>
      <c r="Z72" s="7"/>
      <c r="AA72" s="7"/>
      <c r="AB72" s="7"/>
      <c r="AC72" s="7"/>
    </row>
    <row r="73" spans="3:29" ht="15.75">
      <c r="C73" s="6"/>
      <c r="D73" s="7"/>
      <c r="E73" s="28"/>
      <c r="I73" s="7"/>
      <c r="J73" s="7"/>
      <c r="K73" s="7"/>
      <c r="L73" s="7"/>
      <c r="M73" s="7"/>
      <c r="N73" s="7"/>
      <c r="O73" s="7"/>
      <c r="P73" s="7"/>
      <c r="Q73" s="28"/>
      <c r="R73" s="7"/>
      <c r="S73" s="7"/>
      <c r="T73" s="31"/>
      <c r="U73" s="7"/>
      <c r="V73" s="7"/>
      <c r="W73" s="7"/>
      <c r="X73" s="7"/>
      <c r="Y73" s="7"/>
      <c r="Z73" s="7"/>
      <c r="AA73" s="7"/>
      <c r="AB73" s="7"/>
      <c r="AC73" s="7"/>
    </row>
    <row r="74" spans="3:29" ht="15.75">
      <c r="C74" s="6"/>
      <c r="D74" s="7"/>
      <c r="E74" s="28"/>
      <c r="I74" s="7"/>
      <c r="J74" s="7"/>
      <c r="K74" s="7"/>
      <c r="L74" s="7"/>
      <c r="M74" s="7"/>
      <c r="N74" s="7"/>
      <c r="O74" s="7"/>
      <c r="P74" s="7"/>
      <c r="Q74" s="28"/>
      <c r="R74" s="7"/>
      <c r="S74" s="7"/>
      <c r="T74" s="31"/>
      <c r="U74" s="7"/>
      <c r="V74" s="7"/>
      <c r="W74" s="7"/>
      <c r="X74" s="7"/>
      <c r="Y74" s="7"/>
      <c r="Z74" s="7"/>
      <c r="AA74" s="7"/>
      <c r="AB74" s="7"/>
      <c r="AC74" s="7"/>
    </row>
    <row r="75" spans="3:29" ht="15.75">
      <c r="C75" s="6"/>
      <c r="D75" s="7"/>
      <c r="E75" s="28"/>
      <c r="I75" s="7"/>
      <c r="J75" s="7"/>
      <c r="K75" s="7"/>
      <c r="L75" s="7"/>
      <c r="M75" s="7"/>
      <c r="N75" s="7"/>
      <c r="O75" s="7"/>
      <c r="P75" s="7"/>
      <c r="Q75" s="28"/>
      <c r="R75" s="7"/>
      <c r="S75" s="7"/>
      <c r="T75" s="31"/>
      <c r="U75" s="7"/>
      <c r="V75" s="7"/>
      <c r="W75" s="7"/>
      <c r="X75" s="7"/>
      <c r="Y75" s="7"/>
      <c r="Z75" s="7"/>
      <c r="AA75" s="7"/>
      <c r="AB75" s="7"/>
      <c r="AC75" s="7"/>
    </row>
    <row r="76" spans="3:5" ht="15.75">
      <c r="C76" s="6"/>
      <c r="D76" s="7"/>
      <c r="E76" s="28"/>
    </row>
    <row r="77" spans="3:5" ht="15.75">
      <c r="C77" s="6"/>
      <c r="D77" s="7"/>
      <c r="E77" s="28"/>
    </row>
    <row r="78" spans="3:5" ht="15.75">
      <c r="C78" s="6"/>
      <c r="D78" s="7"/>
      <c r="E78" s="28"/>
    </row>
    <row r="79" spans="3:5" ht="15.75">
      <c r="C79" s="6"/>
      <c r="D79" s="7"/>
      <c r="E79" s="28"/>
    </row>
    <row r="80" spans="3:5" ht="15.75">
      <c r="C80" s="6"/>
      <c r="D80" s="7"/>
      <c r="E80" s="28"/>
    </row>
    <row r="81" spans="3:5" ht="15.75">
      <c r="C81" s="6"/>
      <c r="D81" s="7"/>
      <c r="E81" s="28"/>
    </row>
    <row r="82" spans="3:5" ht="15.75">
      <c r="C82" s="6"/>
      <c r="D82" s="7"/>
      <c r="E82" s="28"/>
    </row>
    <row r="83" spans="3:5" ht="15.75">
      <c r="C83" s="6"/>
      <c r="D83" s="7"/>
      <c r="E83" s="28"/>
    </row>
    <row r="84" spans="3:5" ht="15.75">
      <c r="C84" s="6"/>
      <c r="D84" s="7"/>
      <c r="E84" s="28"/>
    </row>
    <row r="85" spans="3:5" ht="15.75">
      <c r="C85" s="6"/>
      <c r="D85" s="7"/>
      <c r="E85" s="28"/>
    </row>
    <row r="86" spans="3:5" ht="15.75">
      <c r="C86" s="6"/>
      <c r="D86" s="7"/>
      <c r="E86" s="28"/>
    </row>
    <row r="87" spans="3:5" ht="15.75">
      <c r="C87" s="6"/>
      <c r="D87" s="7"/>
      <c r="E87" s="28"/>
    </row>
    <row r="88" spans="3:5" ht="15.75">
      <c r="C88" s="6"/>
      <c r="D88" s="7"/>
      <c r="E88" s="28"/>
    </row>
    <row r="89" spans="3:5" ht="15.75">
      <c r="C89" s="6"/>
      <c r="D89" s="7"/>
      <c r="E89" s="28"/>
    </row>
    <row r="90" spans="3:5" ht="15.75">
      <c r="C90" s="6"/>
      <c r="D90" s="7"/>
      <c r="E90" s="28"/>
    </row>
    <row r="91" spans="3:5" ht="15.75">
      <c r="C91" s="6"/>
      <c r="D91" s="7"/>
      <c r="E91" s="28"/>
    </row>
    <row r="92" spans="3:5" ht="15.75">
      <c r="C92" s="6"/>
      <c r="D92" s="7"/>
      <c r="E92" s="28"/>
    </row>
    <row r="93" spans="3:5" ht="15.75">
      <c r="C93" s="6"/>
      <c r="D93" s="7"/>
      <c r="E93" s="28"/>
    </row>
    <row r="94" spans="3:5" ht="15.75">
      <c r="C94" s="6"/>
      <c r="D94" s="7"/>
      <c r="E94" s="28"/>
    </row>
    <row r="95" spans="3:5" ht="15.75">
      <c r="C95" s="6"/>
      <c r="D95" s="7"/>
      <c r="E95" s="28"/>
    </row>
    <row r="96" spans="3:5" ht="15.75">
      <c r="C96" s="6"/>
      <c r="D96" s="7"/>
      <c r="E96" s="28"/>
    </row>
    <row r="97" spans="3:5" ht="15.75">
      <c r="C97" s="6"/>
      <c r="D97" s="7"/>
      <c r="E97" s="28"/>
    </row>
    <row r="98" spans="3:5" ht="15.75">
      <c r="C98" s="6"/>
      <c r="D98" s="7"/>
      <c r="E98" s="28"/>
    </row>
    <row r="99" spans="3:5" ht="15.75">
      <c r="C99" s="6"/>
      <c r="D99" s="7"/>
      <c r="E99" s="28"/>
    </row>
    <row r="100" spans="3:5" ht="15.75">
      <c r="C100" s="6"/>
      <c r="D100" s="7"/>
      <c r="E100" s="28"/>
    </row>
    <row r="101" spans="3:5" ht="15.75">
      <c r="C101" s="6"/>
      <c r="D101" s="7"/>
      <c r="E101" s="28"/>
    </row>
    <row r="102" spans="3:5" ht="15.75">
      <c r="C102" s="6"/>
      <c r="D102" s="7"/>
      <c r="E102" s="28"/>
    </row>
    <row r="103" spans="3:5" ht="15.75">
      <c r="C103" s="6"/>
      <c r="D103" s="7"/>
      <c r="E103" s="28"/>
    </row>
    <row r="104" spans="3:5" ht="15.75">
      <c r="C104" s="6"/>
      <c r="D104" s="7"/>
      <c r="E104" s="28"/>
    </row>
    <row r="105" spans="3:5" ht="15.75">
      <c r="C105" s="6"/>
      <c r="D105" s="7"/>
      <c r="E105" s="28"/>
    </row>
    <row r="106" spans="3:5" ht="15.75">
      <c r="C106" s="6"/>
      <c r="D106" s="7"/>
      <c r="E106" s="28"/>
    </row>
    <row r="107" spans="3:5" ht="15.75">
      <c r="C107" s="6"/>
      <c r="D107" s="7"/>
      <c r="E107" s="28"/>
    </row>
    <row r="108" spans="3:29" ht="15.75">
      <c r="C108" s="6"/>
      <c r="D108" s="7"/>
      <c r="E108" s="28"/>
      <c r="I108" s="7"/>
      <c r="J108" s="7"/>
      <c r="K108" s="7"/>
      <c r="L108" s="7"/>
      <c r="M108" s="7"/>
      <c r="N108" s="7"/>
      <c r="O108" s="7"/>
      <c r="P108" s="7"/>
      <c r="Q108" s="28"/>
      <c r="R108" s="7"/>
      <c r="S108" s="7"/>
      <c r="T108" s="31"/>
      <c r="U108" s="7"/>
      <c r="V108" s="7"/>
      <c r="W108" s="7"/>
      <c r="X108" s="7"/>
      <c r="Y108" s="7"/>
      <c r="Z108" s="7"/>
      <c r="AA108" s="7"/>
      <c r="AB108" s="7"/>
      <c r="AC108" s="7"/>
    </row>
    <row r="109" spans="3:29" ht="15.75">
      <c r="C109" s="6"/>
      <c r="D109" s="7"/>
      <c r="E109" s="28"/>
      <c r="I109" s="7"/>
      <c r="J109" s="7"/>
      <c r="K109" s="7"/>
      <c r="L109" s="7"/>
      <c r="M109" s="7"/>
      <c r="N109" s="7"/>
      <c r="O109" s="7"/>
      <c r="P109" s="7"/>
      <c r="Q109" s="28"/>
      <c r="R109" s="7"/>
      <c r="S109" s="7"/>
      <c r="T109" s="31"/>
      <c r="U109" s="7"/>
      <c r="V109" s="7"/>
      <c r="W109" s="7"/>
      <c r="X109" s="7"/>
      <c r="Y109" s="7"/>
      <c r="Z109" s="7"/>
      <c r="AA109" s="7"/>
      <c r="AB109" s="7"/>
      <c r="AC109" s="7"/>
    </row>
    <row r="110" spans="3:29" ht="15.75">
      <c r="C110" s="6"/>
      <c r="D110" s="7"/>
      <c r="E110" s="28"/>
      <c r="I110" s="7"/>
      <c r="J110" s="7"/>
      <c r="K110" s="7"/>
      <c r="L110" s="7"/>
      <c r="M110" s="7"/>
      <c r="N110" s="7"/>
      <c r="O110" s="7"/>
      <c r="P110" s="7"/>
      <c r="Q110" s="28"/>
      <c r="R110" s="7"/>
      <c r="S110" s="7"/>
      <c r="T110" s="31"/>
      <c r="U110" s="7"/>
      <c r="V110" s="7"/>
      <c r="W110" s="7"/>
      <c r="X110" s="7"/>
      <c r="Y110" s="7"/>
      <c r="Z110" s="7"/>
      <c r="AA110" s="7"/>
      <c r="AB110" s="7"/>
      <c r="AC110" s="7"/>
    </row>
    <row r="111" spans="3:29" ht="15.75">
      <c r="C111" s="6"/>
      <c r="D111" s="7"/>
      <c r="E111" s="28"/>
      <c r="I111" s="7"/>
      <c r="J111" s="7"/>
      <c r="K111" s="7"/>
      <c r="L111" s="7"/>
      <c r="M111" s="7"/>
      <c r="N111" s="7"/>
      <c r="O111" s="7"/>
      <c r="P111" s="7"/>
      <c r="Q111" s="28"/>
      <c r="R111" s="7"/>
      <c r="S111" s="7"/>
      <c r="T111" s="31"/>
      <c r="U111" s="7"/>
      <c r="V111" s="7"/>
      <c r="W111" s="7"/>
      <c r="X111" s="7"/>
      <c r="Y111" s="7"/>
      <c r="Z111" s="7"/>
      <c r="AA111" s="7"/>
      <c r="AB111" s="7"/>
      <c r="AC111" s="7"/>
    </row>
    <row r="112" spans="3:29" ht="15.75">
      <c r="C112" s="6"/>
      <c r="D112" s="7"/>
      <c r="E112" s="28"/>
      <c r="I112" s="7"/>
      <c r="J112" s="7"/>
      <c r="K112" s="7"/>
      <c r="L112" s="7"/>
      <c r="M112" s="7"/>
      <c r="N112" s="7"/>
      <c r="O112" s="7"/>
      <c r="P112" s="7"/>
      <c r="Q112" s="28"/>
      <c r="R112" s="7"/>
      <c r="S112" s="7"/>
      <c r="T112" s="31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ht="15.75">
      <c r="C113" s="6"/>
      <c r="D113" s="7"/>
      <c r="E113" s="28"/>
      <c r="I113" s="7"/>
      <c r="J113" s="7"/>
      <c r="K113" s="7"/>
      <c r="L113" s="7"/>
      <c r="M113" s="7"/>
      <c r="N113" s="7"/>
      <c r="O113" s="7"/>
      <c r="P113" s="7"/>
      <c r="Q113" s="28"/>
      <c r="R113" s="7"/>
      <c r="S113" s="7"/>
      <c r="T113" s="31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ht="15.75">
      <c r="C114" s="6"/>
      <c r="D114" s="7"/>
      <c r="E114" s="28"/>
      <c r="I114" s="7"/>
      <c r="J114" s="7"/>
      <c r="K114" s="7"/>
      <c r="L114" s="7"/>
      <c r="M114" s="7"/>
      <c r="N114" s="7"/>
      <c r="O114" s="7"/>
      <c r="P114" s="7"/>
      <c r="Q114" s="28"/>
      <c r="R114" s="7"/>
      <c r="S114" s="7"/>
      <c r="T114" s="31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ht="15.75">
      <c r="C115" s="6"/>
      <c r="D115" s="7"/>
      <c r="E115" s="28"/>
      <c r="I115" s="7"/>
      <c r="J115" s="7"/>
      <c r="K115" s="7"/>
      <c r="L115" s="7"/>
      <c r="M115" s="7"/>
      <c r="N115" s="7"/>
      <c r="O115" s="7"/>
      <c r="P115" s="7"/>
      <c r="Q115" s="28"/>
      <c r="R115" s="7"/>
      <c r="S115" s="7"/>
      <c r="T115" s="31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ht="15.75">
      <c r="C116" s="6"/>
      <c r="D116" s="7"/>
      <c r="E116" s="28"/>
      <c r="I116" s="7"/>
      <c r="J116" s="7"/>
      <c r="K116" s="7"/>
      <c r="L116" s="7"/>
      <c r="M116" s="7"/>
      <c r="N116" s="7"/>
      <c r="O116" s="7"/>
      <c r="P116" s="7"/>
      <c r="Q116" s="28"/>
      <c r="R116" s="7"/>
      <c r="S116" s="7"/>
      <c r="T116" s="31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ht="15.75">
      <c r="C117" s="6"/>
      <c r="D117" s="7"/>
      <c r="E117" s="28"/>
      <c r="I117" s="7"/>
      <c r="J117" s="7"/>
      <c r="K117" s="7"/>
      <c r="L117" s="7"/>
      <c r="M117" s="7"/>
      <c r="N117" s="7"/>
      <c r="O117" s="7"/>
      <c r="P117" s="7"/>
      <c r="Q117" s="28"/>
      <c r="R117" s="7"/>
      <c r="S117" s="7"/>
      <c r="T117" s="31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ht="15.75">
      <c r="C118" s="6"/>
      <c r="D118" s="7"/>
      <c r="E118" s="28"/>
      <c r="I118" s="7"/>
      <c r="J118" s="7"/>
      <c r="K118" s="7"/>
      <c r="L118" s="7"/>
      <c r="M118" s="7"/>
      <c r="N118" s="7"/>
      <c r="O118" s="7"/>
      <c r="P118" s="7"/>
      <c r="Q118" s="28"/>
      <c r="R118" s="7"/>
      <c r="S118" s="7"/>
      <c r="T118" s="31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ht="15.75">
      <c r="C119" s="6"/>
      <c r="D119" s="7"/>
      <c r="E119" s="28"/>
      <c r="I119" s="25"/>
      <c r="J119" s="25"/>
      <c r="K119" s="25"/>
      <c r="L119" s="25"/>
      <c r="M119" s="25"/>
      <c r="N119" s="25"/>
      <c r="O119" s="25"/>
      <c r="P119" s="25"/>
      <c r="Q119" s="32"/>
      <c r="R119" s="25"/>
      <c r="S119" s="25"/>
      <c r="T119" s="31"/>
      <c r="U119" s="25"/>
      <c r="V119" s="25"/>
      <c r="W119" s="25"/>
      <c r="X119" s="33"/>
      <c r="Y119" s="33"/>
      <c r="Z119" s="33"/>
      <c r="AA119" s="33"/>
      <c r="AB119" s="33"/>
      <c r="AC119" s="25"/>
    </row>
    <row r="120" spans="3:29" ht="15.75">
      <c r="C120" s="6"/>
      <c r="D120" s="7"/>
      <c r="E120" s="28"/>
      <c r="I120" s="30"/>
      <c r="J120" s="30"/>
      <c r="K120" s="30"/>
      <c r="L120" s="30"/>
      <c r="M120" s="30"/>
      <c r="N120" s="30"/>
      <c r="O120" s="30"/>
      <c r="P120" s="30"/>
      <c r="Q120" s="27"/>
      <c r="R120" s="30"/>
      <c r="S120" s="30"/>
      <c r="T120" s="34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3:29" ht="15.75">
      <c r="C121" s="6"/>
      <c r="D121" s="7"/>
      <c r="E121" s="28"/>
      <c r="I121" s="30"/>
      <c r="J121" s="30"/>
      <c r="K121" s="30"/>
      <c r="L121" s="30"/>
      <c r="M121" s="30"/>
      <c r="N121" s="30"/>
      <c r="O121" s="30"/>
      <c r="P121" s="30"/>
      <c r="Q121" s="27"/>
      <c r="R121" s="30"/>
      <c r="S121" s="30"/>
      <c r="T121" s="34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3:5" ht="15.75">
      <c r="C122" s="6"/>
      <c r="D122" s="7"/>
      <c r="E122" s="28"/>
    </row>
    <row r="123" spans="3:5" ht="15.75">
      <c r="C123" s="6"/>
      <c r="D123" s="7"/>
      <c r="E123" s="28"/>
    </row>
    <row r="124" spans="3:5" ht="15.75">
      <c r="C124" s="6"/>
      <c r="D124" s="7"/>
      <c r="E124" s="28"/>
    </row>
    <row r="125" spans="3:5" ht="15.75">
      <c r="C125" s="6"/>
      <c r="D125" s="7"/>
      <c r="E125" s="28"/>
    </row>
    <row r="126" spans="3:5" ht="15.75">
      <c r="C126" s="6"/>
      <c r="D126" s="7"/>
      <c r="E126" s="28"/>
    </row>
    <row r="127" spans="3:5" ht="15.75">
      <c r="C127" s="6"/>
      <c r="D127" s="7"/>
      <c r="E127" s="28"/>
    </row>
    <row r="128" spans="3:5" ht="15.75">
      <c r="C128" s="6"/>
      <c r="D128" s="7"/>
      <c r="E128" s="28"/>
    </row>
    <row r="129" spans="3:5" ht="15.75">
      <c r="C129" s="6"/>
      <c r="D129" s="7"/>
      <c r="E129" s="28"/>
    </row>
    <row r="130" spans="3:5" ht="15.75">
      <c r="C130" s="6"/>
      <c r="D130" s="7"/>
      <c r="E130" s="28"/>
    </row>
    <row r="131" spans="3:5" ht="15.75">
      <c r="C131" s="6"/>
      <c r="D131" s="7"/>
      <c r="E131" s="28"/>
    </row>
    <row r="132" spans="3:5" ht="15.75">
      <c r="C132" s="6"/>
      <c r="D132" s="7"/>
      <c r="E132" s="28"/>
    </row>
    <row r="133" spans="3:5" ht="15.75">
      <c r="C133" s="6"/>
      <c r="D133" s="7"/>
      <c r="E133" s="28"/>
    </row>
    <row r="134" spans="3:5" ht="15.75">
      <c r="C134" s="6"/>
      <c r="D134" s="7"/>
      <c r="E134" s="28"/>
    </row>
    <row r="135" spans="3:5" ht="15.75">
      <c r="C135" s="6"/>
      <c r="D135" s="7"/>
      <c r="E135" s="28"/>
    </row>
    <row r="136" spans="3:5" ht="15.75">
      <c r="C136" s="6"/>
      <c r="D136" s="7"/>
      <c r="E136" s="28"/>
    </row>
    <row r="137" spans="3:5" ht="15.75">
      <c r="C137" s="6"/>
      <c r="D137" s="7"/>
      <c r="E137" s="28"/>
    </row>
    <row r="138" spans="3:5" ht="15.75">
      <c r="C138" s="6"/>
      <c r="D138" s="7"/>
      <c r="E138" s="28"/>
    </row>
    <row r="139" spans="3:5" ht="15.75">
      <c r="C139" s="6"/>
      <c r="D139" s="7"/>
      <c r="E139" s="28"/>
    </row>
    <row r="140" spans="3:5" ht="15.75">
      <c r="C140" s="6"/>
      <c r="D140" s="7"/>
      <c r="E140" s="28"/>
    </row>
    <row r="141" spans="3:5" ht="15.75">
      <c r="C141" s="6"/>
      <c r="D141" s="7"/>
      <c r="E141" s="28"/>
    </row>
    <row r="142" spans="3:5" ht="15.75">
      <c r="C142" s="6"/>
      <c r="D142" s="7"/>
      <c r="E142" s="28"/>
    </row>
    <row r="143" spans="3:5" ht="15.75">
      <c r="C143" s="6"/>
      <c r="D143" s="7"/>
      <c r="E143" s="28"/>
    </row>
    <row r="144" spans="3:5" ht="15.75">
      <c r="C144" s="6"/>
      <c r="D144" s="7"/>
      <c r="E144" s="28"/>
    </row>
    <row r="145" spans="3:5" ht="15.75">
      <c r="C145" s="6"/>
      <c r="D145" s="7"/>
      <c r="E145" s="28"/>
    </row>
    <row r="146" spans="3:5" ht="15.75">
      <c r="C146" s="6"/>
      <c r="D146" s="7"/>
      <c r="E146" s="28"/>
    </row>
    <row r="147" spans="3:5" ht="15.75">
      <c r="C147" s="6"/>
      <c r="D147" s="7"/>
      <c r="E147" s="28"/>
    </row>
    <row r="148" spans="3:5" ht="15.75">
      <c r="C148" s="6"/>
      <c r="D148" s="7"/>
      <c r="E148" s="28"/>
    </row>
    <row r="149" spans="3:5" ht="15.75">
      <c r="C149" s="6"/>
      <c r="D149" s="7"/>
      <c r="E149" s="28"/>
    </row>
    <row r="150" spans="3:5" ht="15.75">
      <c r="C150" s="6"/>
      <c r="D150" s="7"/>
      <c r="E150" s="28"/>
    </row>
    <row r="151" spans="3:5" ht="15.75">
      <c r="C151" s="6"/>
      <c r="D151" s="7"/>
      <c r="E151" s="28"/>
    </row>
    <row r="152" spans="3:5" ht="15.75">
      <c r="C152" s="6"/>
      <c r="D152" s="7"/>
      <c r="E152" s="28"/>
    </row>
    <row r="153" spans="3:5" ht="15.75">
      <c r="C153" s="6"/>
      <c r="D153" s="7"/>
      <c r="E153" s="28"/>
    </row>
    <row r="154" spans="3:5" ht="15.75">
      <c r="C154" s="6"/>
      <c r="D154" s="7"/>
      <c r="E154" s="28"/>
    </row>
    <row r="155" spans="3:5" ht="15.75">
      <c r="C155" s="6"/>
      <c r="D155" s="7"/>
      <c r="E155" s="28"/>
    </row>
    <row r="156" spans="3:5" ht="15.75">
      <c r="C156" s="6"/>
      <c r="D156" s="7"/>
      <c r="E156" s="28"/>
    </row>
    <row r="157" spans="3:5" ht="15.75">
      <c r="C157" s="6"/>
      <c r="D157" s="7"/>
      <c r="E157" s="28"/>
    </row>
    <row r="158" spans="3:5" ht="15.75">
      <c r="C158" s="6"/>
      <c r="D158" s="7"/>
      <c r="E158" s="28"/>
    </row>
    <row r="159" spans="3:5" ht="15.75">
      <c r="C159" s="6"/>
      <c r="D159" s="7"/>
      <c r="E159" s="28"/>
    </row>
    <row r="160" spans="3:5" ht="15.75">
      <c r="C160" s="6"/>
      <c r="D160" s="7"/>
      <c r="E160" s="28"/>
    </row>
    <row r="161" spans="3:5" ht="15.75">
      <c r="C161" s="6"/>
      <c r="D161" s="7"/>
      <c r="E161" s="28"/>
    </row>
    <row r="162" spans="3:5" ht="15.75">
      <c r="C162" s="6"/>
      <c r="D162" s="7"/>
      <c r="E162" s="28"/>
    </row>
    <row r="163" spans="3:5" ht="15.75">
      <c r="C163" s="6"/>
      <c r="D163" s="7"/>
      <c r="E163" s="28"/>
    </row>
    <row r="164" spans="3:5" ht="15.75">
      <c r="C164" s="6"/>
      <c r="D164" s="7"/>
      <c r="E164" s="28"/>
    </row>
    <row r="165" spans="3:5" ht="15.75">
      <c r="C165" s="6"/>
      <c r="D165" s="7"/>
      <c r="E165" s="28"/>
    </row>
    <row r="166" spans="3:5" ht="15.75">
      <c r="C166" s="6"/>
      <c r="D166" s="7"/>
      <c r="E166" s="28"/>
    </row>
    <row r="167" spans="3:5" ht="15.75">
      <c r="C167" s="6"/>
      <c r="D167" s="7"/>
      <c r="E167" s="28"/>
    </row>
    <row r="168" spans="3:5" ht="15.75">
      <c r="C168" s="6"/>
      <c r="D168" s="7"/>
      <c r="E168" s="28"/>
    </row>
    <row r="169" spans="3:5" ht="15.75">
      <c r="C169" s="6"/>
      <c r="D169" s="7"/>
      <c r="E169" s="28"/>
    </row>
    <row r="170" spans="3:5" ht="15.75">
      <c r="C170" s="6"/>
      <c r="D170" s="7"/>
      <c r="E170" s="28"/>
    </row>
    <row r="171" spans="3:5" ht="15.75">
      <c r="C171" s="6"/>
      <c r="D171" s="7"/>
      <c r="E171" s="28"/>
    </row>
    <row r="172" spans="3:5" ht="15.75">
      <c r="C172" s="6"/>
      <c r="D172" s="7"/>
      <c r="E172" s="28"/>
    </row>
    <row r="173" spans="3:5" ht="15.75">
      <c r="C173" s="6"/>
      <c r="D173" s="7"/>
      <c r="E173" s="28"/>
    </row>
    <row r="174" spans="3:5" ht="15.75">
      <c r="C174" s="6"/>
      <c r="D174" s="7"/>
      <c r="E174" s="28"/>
    </row>
    <row r="175" spans="3:5" ht="15.75">
      <c r="C175" s="6"/>
      <c r="D175" s="7"/>
      <c r="E175" s="28"/>
    </row>
    <row r="176" spans="3:5" ht="15.75">
      <c r="C176" s="6"/>
      <c r="D176" s="7"/>
      <c r="E176" s="28"/>
    </row>
    <row r="177" spans="3:5" ht="15.75">
      <c r="C177" s="6"/>
      <c r="D177" s="7"/>
      <c r="E177" s="28"/>
    </row>
    <row r="178" spans="3:5" ht="15.75">
      <c r="C178" s="6"/>
      <c r="D178" s="7"/>
      <c r="E178" s="28"/>
    </row>
    <row r="179" spans="3:5" ht="15.75">
      <c r="C179" s="6"/>
      <c r="D179" s="7"/>
      <c r="E179" s="28"/>
    </row>
    <row r="180" spans="3:5" ht="15.75">
      <c r="C180" s="6"/>
      <c r="D180" s="7"/>
      <c r="E180" s="28"/>
    </row>
    <row r="181" spans="3:5" ht="15.75">
      <c r="C181" s="6"/>
      <c r="D181" s="7"/>
      <c r="E181" s="28"/>
    </row>
    <row r="182" spans="3:5" ht="15.75">
      <c r="C182" s="6"/>
      <c r="D182" s="7"/>
      <c r="E182" s="28"/>
    </row>
    <row r="183" spans="3:5" ht="15.75">
      <c r="C183" s="6"/>
      <c r="D183" s="7"/>
      <c r="E183" s="28"/>
    </row>
    <row r="184" spans="3:5" ht="15.75">
      <c r="C184" s="6"/>
      <c r="D184" s="7"/>
      <c r="E184" s="28"/>
    </row>
    <row r="185" spans="3:5" ht="15.75">
      <c r="C185" s="6"/>
      <c r="D185" s="7"/>
      <c r="E185" s="28"/>
    </row>
    <row r="186" spans="3:5" ht="15.75">
      <c r="C186" s="6"/>
      <c r="D186" s="7"/>
      <c r="E186" s="28"/>
    </row>
    <row r="187" spans="3:5" ht="15.75">
      <c r="C187" s="6"/>
      <c r="D187" s="7"/>
      <c r="E187" s="28"/>
    </row>
    <row r="188" spans="3:5" ht="15.75">
      <c r="C188" s="6"/>
      <c r="D188" s="7"/>
      <c r="E188" s="28"/>
    </row>
    <row r="189" spans="3:5" ht="15.75">
      <c r="C189" s="6"/>
      <c r="D189" s="7"/>
      <c r="E189" s="28"/>
    </row>
    <row r="190" spans="3:5" ht="15.75">
      <c r="C190" s="6"/>
      <c r="D190" s="7"/>
      <c r="E190" s="28"/>
    </row>
    <row r="191" spans="3:5" ht="15.75">
      <c r="C191" s="6"/>
      <c r="D191" s="7"/>
      <c r="E191" s="28"/>
    </row>
    <row r="192" spans="3:5" ht="15.75">
      <c r="C192" s="6"/>
      <c r="D192" s="7"/>
      <c r="E192" s="28"/>
    </row>
    <row r="193" spans="3:5" ht="15.75">
      <c r="C193" s="6"/>
      <c r="D193" s="7"/>
      <c r="E193" s="28"/>
    </row>
    <row r="194" spans="3:5" ht="15.75">
      <c r="C194" s="6"/>
      <c r="D194" s="7"/>
      <c r="E194" s="28"/>
    </row>
    <row r="195" spans="3:5" ht="15.75">
      <c r="C195" s="6"/>
      <c r="D195" s="7"/>
      <c r="E195" s="28"/>
    </row>
    <row r="196" spans="3:5" ht="15.75">
      <c r="C196" s="6"/>
      <c r="D196" s="7"/>
      <c r="E196" s="28"/>
    </row>
    <row r="197" spans="3:5" ht="15.75">
      <c r="C197" s="6"/>
      <c r="D197" s="7"/>
      <c r="E197" s="28"/>
    </row>
    <row r="198" spans="3:5" ht="15.75">
      <c r="C198" s="6"/>
      <c r="D198" s="7"/>
      <c r="E198" s="28"/>
    </row>
    <row r="199" spans="3:5" ht="15.75">
      <c r="C199" s="6"/>
      <c r="D199" s="7"/>
      <c r="E199" s="28"/>
    </row>
    <row r="200" spans="3:5" ht="15.75">
      <c r="C200" s="6"/>
      <c r="D200" s="7"/>
      <c r="E200" s="28"/>
    </row>
    <row r="201" spans="3:5" ht="15.75">
      <c r="C201" s="6"/>
      <c r="D201" s="7"/>
      <c r="E201" s="28"/>
    </row>
    <row r="202" spans="3:5" ht="15.75">
      <c r="C202" s="6"/>
      <c r="D202" s="7"/>
      <c r="E202" s="28"/>
    </row>
    <row r="203" spans="3:5" ht="15.75">
      <c r="C203" s="6"/>
      <c r="D203" s="7"/>
      <c r="E203" s="28"/>
    </row>
    <row r="204" spans="3:5" ht="15.75">
      <c r="C204" s="6"/>
      <c r="D204" s="7"/>
      <c r="E204" s="28"/>
    </row>
    <row r="205" spans="3:5" ht="15.75">
      <c r="C205" s="6"/>
      <c r="D205" s="7"/>
      <c r="E205" s="28"/>
    </row>
    <row r="206" spans="3:5" ht="15.75">
      <c r="C206" s="6"/>
      <c r="D206" s="7"/>
      <c r="E206" s="28"/>
    </row>
    <row r="207" spans="3:5" ht="15.75">
      <c r="C207" s="6"/>
      <c r="D207" s="7"/>
      <c r="E207" s="28"/>
    </row>
    <row r="208" spans="3:5" ht="15.75">
      <c r="C208" s="6"/>
      <c r="D208" s="7"/>
      <c r="E208" s="28"/>
    </row>
    <row r="209" spans="3:5" ht="15.75">
      <c r="C209" s="6"/>
      <c r="D209" s="7"/>
      <c r="E209" s="28"/>
    </row>
    <row r="210" spans="3:8" ht="15.75">
      <c r="C210" s="6"/>
      <c r="D210" s="7"/>
      <c r="E210" s="28"/>
      <c r="F210" s="27"/>
      <c r="G210" s="27"/>
      <c r="H210" s="27"/>
    </row>
    <row r="211" spans="3:191" ht="15.75">
      <c r="C211" s="6"/>
      <c r="D211" s="7"/>
      <c r="E211" s="28"/>
      <c r="F211" s="27"/>
      <c r="G211" s="27"/>
      <c r="H211" s="27"/>
      <c r="AD211" s="27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</row>
    <row r="212" spans="3:191" ht="15.75">
      <c r="C212" s="6"/>
      <c r="D212" s="7"/>
      <c r="E212" s="28"/>
      <c r="F212" s="27"/>
      <c r="G212" s="27"/>
      <c r="H212" s="27"/>
      <c r="AD212" s="27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</row>
    <row r="213" spans="3:191" ht="15.75">
      <c r="C213" s="6"/>
      <c r="D213" s="7"/>
      <c r="E213" s="28"/>
      <c r="F213" s="27"/>
      <c r="G213" s="27"/>
      <c r="H213" s="27"/>
      <c r="AD213" s="27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</row>
    <row r="214" spans="3:191" ht="15.75">
      <c r="C214" s="6"/>
      <c r="D214" s="7"/>
      <c r="E214" s="28"/>
      <c r="F214" s="27"/>
      <c r="G214" s="27"/>
      <c r="H214" s="27"/>
      <c r="AD214" s="27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</row>
    <row r="215" spans="3:191" ht="15.75">
      <c r="C215" s="6"/>
      <c r="D215" s="7"/>
      <c r="E215" s="28"/>
      <c r="F215" s="27"/>
      <c r="G215" s="27"/>
      <c r="H215" s="27"/>
      <c r="AD215" s="27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</row>
    <row r="216" spans="3:191" ht="15.75">
      <c r="C216" s="6"/>
      <c r="D216" s="7"/>
      <c r="E216" s="28"/>
      <c r="F216" s="27"/>
      <c r="G216" s="27"/>
      <c r="H216" s="27"/>
      <c r="AD216" s="27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</row>
    <row r="217" spans="3:191" ht="15.75">
      <c r="C217" s="6"/>
      <c r="D217" s="7"/>
      <c r="E217" s="28"/>
      <c r="AD217" s="27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</row>
    <row r="218" spans="3:5" ht="15.75">
      <c r="C218" s="6"/>
      <c r="D218" s="7"/>
      <c r="E218" s="28"/>
    </row>
    <row r="219" spans="3:5" ht="15.75">
      <c r="C219" s="6"/>
      <c r="D219" s="7"/>
      <c r="E219" s="28"/>
    </row>
    <row r="220" spans="3:5" ht="15.75">
      <c r="C220" s="6"/>
      <c r="D220" s="7"/>
      <c r="E220" s="28"/>
    </row>
    <row r="221" spans="3:5" ht="15.75">
      <c r="C221" s="6"/>
      <c r="D221" s="7"/>
      <c r="E221" s="28"/>
    </row>
    <row r="222" spans="3:5" ht="15.75">
      <c r="C222" s="6"/>
      <c r="D222" s="7"/>
      <c r="E222" s="28"/>
    </row>
    <row r="223" spans="3:5" ht="15.75">
      <c r="C223" s="6"/>
      <c r="D223" s="7"/>
      <c r="E223" s="28"/>
    </row>
    <row r="224" spans="3:5" ht="15.75">
      <c r="C224" s="6"/>
      <c r="D224" s="7"/>
      <c r="E224" s="28"/>
    </row>
    <row r="225" spans="3:5" ht="15.75">
      <c r="C225" s="6"/>
      <c r="D225" s="7"/>
      <c r="E225" s="28"/>
    </row>
    <row r="226" ht="15.75">
      <c r="C226" s="6"/>
    </row>
    <row r="266" spans="9:29" ht="15.75">
      <c r="I266" s="30"/>
      <c r="J266" s="30"/>
      <c r="K266" s="30"/>
      <c r="L266" s="30"/>
      <c r="M266" s="30"/>
      <c r="N266" s="30"/>
      <c r="O266" s="30"/>
      <c r="P266" s="30"/>
      <c r="Q266" s="27"/>
      <c r="R266" s="30"/>
      <c r="S266" s="30"/>
      <c r="T266" s="34"/>
      <c r="U266" s="30"/>
      <c r="V266" s="30"/>
      <c r="W266" s="30"/>
      <c r="X266" s="30"/>
      <c r="Y266" s="30"/>
      <c r="Z266" s="30"/>
      <c r="AA266" s="30"/>
      <c r="AB266" s="30"/>
      <c r="AC266" s="30"/>
    </row>
    <row r="267" spans="9:29" ht="15.75">
      <c r="I267" s="30"/>
      <c r="J267" s="30"/>
      <c r="K267" s="30"/>
      <c r="L267" s="30"/>
      <c r="M267" s="30"/>
      <c r="N267" s="30"/>
      <c r="O267" s="30"/>
      <c r="P267" s="30"/>
      <c r="Q267" s="27"/>
      <c r="R267" s="30"/>
      <c r="S267" s="30"/>
      <c r="T267" s="34"/>
      <c r="U267" s="30"/>
      <c r="V267" s="30"/>
      <c r="W267" s="30"/>
      <c r="X267" s="30"/>
      <c r="Y267" s="30"/>
      <c r="Z267" s="30"/>
      <c r="AA267" s="30"/>
      <c r="AB267" s="30"/>
      <c r="AC267" s="30"/>
    </row>
    <row r="268" spans="9:29" ht="15.75">
      <c r="I268" s="30"/>
      <c r="J268" s="30"/>
      <c r="K268" s="30"/>
      <c r="L268" s="30"/>
      <c r="M268" s="30"/>
      <c r="N268" s="30"/>
      <c r="O268" s="30"/>
      <c r="P268" s="30"/>
      <c r="Q268" s="27"/>
      <c r="R268" s="30"/>
      <c r="S268" s="30"/>
      <c r="T268" s="34"/>
      <c r="U268" s="30"/>
      <c r="V268" s="30"/>
      <c r="W268" s="30"/>
      <c r="X268" s="30"/>
      <c r="Y268" s="30"/>
      <c r="Z268" s="30"/>
      <c r="AA268" s="30"/>
      <c r="AB268" s="30"/>
      <c r="AC268" s="30"/>
    </row>
    <row r="269" spans="9:29" ht="15.75">
      <c r="I269" s="30"/>
      <c r="J269" s="30"/>
      <c r="K269" s="30"/>
      <c r="L269" s="30"/>
      <c r="M269" s="30"/>
      <c r="N269" s="30"/>
      <c r="O269" s="30"/>
      <c r="P269" s="30"/>
      <c r="Q269" s="27"/>
      <c r="R269" s="30"/>
      <c r="S269" s="30"/>
      <c r="T269" s="34"/>
      <c r="U269" s="30"/>
      <c r="V269" s="30"/>
      <c r="W269" s="30"/>
      <c r="X269" s="30"/>
      <c r="Y269" s="30"/>
      <c r="Z269" s="30"/>
      <c r="AA269" s="30"/>
      <c r="AB269" s="30"/>
      <c r="AC269" s="30"/>
    </row>
    <row r="270" spans="9:29" ht="15.75">
      <c r="I270" s="30"/>
      <c r="J270" s="30"/>
      <c r="K270" s="30"/>
      <c r="L270" s="30"/>
      <c r="M270" s="30"/>
      <c r="N270" s="30"/>
      <c r="O270" s="30"/>
      <c r="P270" s="30"/>
      <c r="Q270" s="27"/>
      <c r="R270" s="30"/>
      <c r="S270" s="30"/>
      <c r="T270" s="34"/>
      <c r="U270" s="30"/>
      <c r="V270" s="30"/>
      <c r="W270" s="30"/>
      <c r="X270" s="30"/>
      <c r="Y270" s="30"/>
      <c r="Z270" s="30"/>
      <c r="AA270" s="30"/>
      <c r="AB270" s="30"/>
      <c r="AC270" s="30"/>
    </row>
    <row r="271" spans="9:29" ht="15.75">
      <c r="I271" s="30"/>
      <c r="J271" s="30"/>
      <c r="K271" s="30"/>
      <c r="L271" s="30"/>
      <c r="M271" s="30"/>
      <c r="N271" s="30"/>
      <c r="O271" s="30"/>
      <c r="P271" s="30"/>
      <c r="Q271" s="27"/>
      <c r="R271" s="30"/>
      <c r="S271" s="30"/>
      <c r="T271" s="34"/>
      <c r="U271" s="30"/>
      <c r="V271" s="30"/>
      <c r="W271" s="30"/>
      <c r="X271" s="30"/>
      <c r="Y271" s="30"/>
      <c r="Z271" s="30"/>
      <c r="AA271" s="30"/>
      <c r="AB271" s="30"/>
      <c r="AC271" s="30"/>
    </row>
    <row r="272" spans="9:29" ht="15.75">
      <c r="I272" s="30"/>
      <c r="J272" s="30"/>
      <c r="K272" s="30"/>
      <c r="L272" s="30"/>
      <c r="M272" s="30"/>
      <c r="N272" s="30"/>
      <c r="O272" s="30"/>
      <c r="P272" s="30"/>
      <c r="Q272" s="27"/>
      <c r="R272" s="30"/>
      <c r="S272" s="30"/>
      <c r="T272" s="34"/>
      <c r="U272" s="30"/>
      <c r="V272" s="30"/>
      <c r="W272" s="30"/>
      <c r="X272" s="30"/>
      <c r="Y272" s="30"/>
      <c r="Z272" s="30"/>
      <c r="AA272" s="30"/>
      <c r="AB272" s="30"/>
      <c r="AC272" s="30"/>
    </row>
  </sheetData>
  <sheetProtection/>
  <autoFilter ref="C10:AD64"/>
  <mergeCells count="8">
    <mergeCell ref="A64:D64"/>
    <mergeCell ref="A4:AE4"/>
    <mergeCell ref="T9:Y9"/>
    <mergeCell ref="T8:AE8"/>
    <mergeCell ref="AC9:AE9"/>
    <mergeCell ref="I9:N9"/>
    <mergeCell ref="O9:S9"/>
    <mergeCell ref="I8:S8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8" scale="74" r:id="rId1"/>
  <ignoredErrors>
    <ignoredError sqref="J64 N12:O15 N52:N63 H12:H63 F64:G64 N17 H11 O52:O63 N37:O42 I64 O17 O28:O36 N45:O48 K64:L64 N11:O11 N64:O64 O20:O26 N20:N26 N28:N36" unlockedFormula="1"/>
    <ignoredError sqref="M11:M64 H6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courrier3</cp:lastModifiedBy>
  <cp:lastPrinted>2015-06-12T07:36:55Z</cp:lastPrinted>
  <dcterms:created xsi:type="dcterms:W3CDTF">2011-06-09T09:16:44Z</dcterms:created>
  <dcterms:modified xsi:type="dcterms:W3CDTF">2015-06-12T07:37:18Z</dcterms:modified>
  <cp:category/>
  <cp:version/>
  <cp:contentType/>
  <cp:contentStatus/>
</cp:coreProperties>
</file>